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mpra-my.sharepoint.com/personal/wsaxe_semprautilities_com/Documents/Documents/GRC/2019 GRC/Loaders/"/>
    </mc:Choice>
  </mc:AlternateContent>
  <bookViews>
    <workbookView xWindow="9705" yWindow="-15" windowWidth="9510" windowHeight="12015"/>
  </bookViews>
  <sheets>
    <sheet name="Master Sheet" sheetId="1" r:id="rId1"/>
    <sheet name="Table SDG&amp;E SRW-2" sheetId="2" r:id="rId2"/>
    <sheet name="Table SCG-SRW-2" sheetId="3" r:id="rId3"/>
  </sheets>
  <definedNames>
    <definedName name="_AMO_UniqueIdentifier" hidden="1">"'e3e681a4-1134-4e1b-876f-bfd4a71fdc58'"</definedName>
    <definedName name="_xlnm.Print_Area" localSheetId="0">'Master Sheet'!$A$1:$AY$69</definedName>
  </definedNames>
  <calcPr calcId="171027"/>
</workbook>
</file>

<file path=xl/calcChain.xml><?xml version="1.0" encoding="utf-8"?>
<calcChain xmlns="http://schemas.openxmlformats.org/spreadsheetml/2006/main">
  <c r="G21" i="1" l="1"/>
  <c r="H21" i="1"/>
  <c r="I21" i="1"/>
  <c r="J21" i="1"/>
  <c r="K37" i="1"/>
  <c r="K21" i="1"/>
  <c r="L21" i="1"/>
  <c r="M21" i="1"/>
  <c r="N21" i="1"/>
  <c r="N37" i="1"/>
  <c r="O21" i="1"/>
  <c r="P21" i="1"/>
  <c r="Q21" i="1"/>
  <c r="R21" i="1"/>
  <c r="R37" i="1"/>
  <c r="S21" i="1"/>
  <c r="T21" i="1"/>
  <c r="U21" i="1"/>
  <c r="V21" i="1"/>
  <c r="V37" i="1"/>
  <c r="W21" i="1"/>
  <c r="X21" i="1"/>
  <c r="Y21" i="1"/>
  <c r="Z21" i="1"/>
  <c r="AA37" i="1"/>
  <c r="AA21" i="1"/>
  <c r="AB21" i="1"/>
  <c r="AC21" i="1"/>
  <c r="AD21" i="1"/>
  <c r="AD37" i="1"/>
  <c r="AE21" i="1"/>
  <c r="AF21" i="1"/>
  <c r="AG21" i="1"/>
  <c r="AH21" i="1"/>
  <c r="AI37" i="1"/>
  <c r="AI21" i="1"/>
  <c r="AJ21" i="1"/>
  <c r="AK21" i="1"/>
  <c r="AL21" i="1"/>
  <c r="AM37" i="1"/>
  <c r="AM21" i="1"/>
  <c r="AN21" i="1"/>
  <c r="AO21" i="1"/>
  <c r="AP21" i="1"/>
  <c r="AP37" i="1"/>
  <c r="AQ21" i="1"/>
  <c r="AR21" i="1"/>
  <c r="AS21" i="1"/>
  <c r="AT21" i="1"/>
  <c r="AT37" i="1"/>
  <c r="D17" i="2"/>
  <c r="AU21" i="1"/>
  <c r="AV21" i="1"/>
  <c r="AW21" i="1"/>
  <c r="AX21" i="1"/>
  <c r="AX37" i="1"/>
  <c r="H17" i="2"/>
  <c r="AY21" i="1"/>
  <c r="AZ21" i="1"/>
  <c r="BA21" i="1"/>
  <c r="BB21" i="1"/>
  <c r="BC21" i="1"/>
  <c r="BD21" i="1"/>
  <c r="BE21" i="1"/>
  <c r="BF21" i="1"/>
  <c r="BG37" i="1"/>
  <c r="BG21" i="1"/>
  <c r="F21" i="1"/>
  <c r="E21" i="1"/>
  <c r="D21" i="1"/>
  <c r="BG105" i="1"/>
  <c r="BG19" i="1"/>
  <c r="BG104" i="1"/>
  <c r="BG103" i="1"/>
  <c r="BG102" i="1"/>
  <c r="BG101" i="1"/>
  <c r="BG98" i="1"/>
  <c r="BG97" i="1"/>
  <c r="BG96" i="1"/>
  <c r="BG95" i="1"/>
  <c r="BG94" i="1"/>
  <c r="BG93" i="1"/>
  <c r="BG90" i="1"/>
  <c r="BG91" i="1"/>
  <c r="BG89" i="1"/>
  <c r="BG88" i="1"/>
  <c r="BG87" i="1"/>
  <c r="BG86" i="1"/>
  <c r="BG85" i="1"/>
  <c r="BG84" i="1"/>
  <c r="BG82" i="1"/>
  <c r="BG81" i="1"/>
  <c r="BG78" i="1"/>
  <c r="BG77" i="1"/>
  <c r="BG48" i="1"/>
  <c r="BG17" i="1"/>
  <c r="BG16" i="1"/>
  <c r="BG15" i="1"/>
  <c r="M12" i="1"/>
  <c r="AV114" i="1"/>
  <c r="AW114" i="1"/>
  <c r="AX114" i="1"/>
  <c r="AU113" i="1"/>
  <c r="AV113" i="1"/>
  <c r="AW113" i="1"/>
  <c r="AX113" i="1"/>
  <c r="AY113" i="1"/>
  <c r="AV110" i="1"/>
  <c r="AW110" i="1"/>
  <c r="AX110" i="1"/>
  <c r="AY110" i="1"/>
  <c r="B3" i="3"/>
  <c r="C3" i="3"/>
  <c r="D3" i="3"/>
  <c r="E3" i="3"/>
  <c r="F3" i="3"/>
  <c r="G3" i="3"/>
  <c r="H3" i="3"/>
  <c r="I3" i="3"/>
  <c r="J3" i="3"/>
  <c r="K3" i="3"/>
  <c r="BF105" i="1"/>
  <c r="BF48" i="1"/>
  <c r="BF57" i="1"/>
  <c r="BF104" i="1"/>
  <c r="BF17" i="1"/>
  <c r="BF33" i="1"/>
  <c r="BF103" i="1"/>
  <c r="BF102" i="1"/>
  <c r="BF16" i="1"/>
  <c r="BF32" i="1"/>
  <c r="BF101" i="1"/>
  <c r="BF15" i="1"/>
  <c r="BF98" i="1"/>
  <c r="BF97" i="1"/>
  <c r="BF96" i="1"/>
  <c r="BF95" i="1"/>
  <c r="BF94" i="1"/>
  <c r="BF93" i="1"/>
  <c r="BF90" i="1"/>
  <c r="BF89" i="1"/>
  <c r="BF99" i="1"/>
  <c r="BF88" i="1"/>
  <c r="BF87" i="1"/>
  <c r="BF86" i="1"/>
  <c r="BF85" i="1"/>
  <c r="BF84" i="1"/>
  <c r="BF82" i="1"/>
  <c r="BF81" i="1"/>
  <c r="BF78" i="1"/>
  <c r="BF77" i="1"/>
  <c r="B3" i="2"/>
  <c r="C3" i="2"/>
  <c r="D3" i="2"/>
  <c r="E3" i="2"/>
  <c r="F3" i="2"/>
  <c r="A1" i="2"/>
  <c r="A3" i="2"/>
  <c r="G3" i="2"/>
  <c r="H3" i="2"/>
  <c r="I3" i="2"/>
  <c r="J3" i="2"/>
  <c r="K3" i="2"/>
  <c r="A73" i="1"/>
  <c r="A40" i="1"/>
  <c r="BE105" i="1"/>
  <c r="BE19" i="1"/>
  <c r="BE35" i="1"/>
  <c r="BD105" i="1"/>
  <c r="BC105" i="1"/>
  <c r="BC19" i="1"/>
  <c r="BC35" i="1"/>
  <c r="BB105" i="1"/>
  <c r="BB19" i="1"/>
  <c r="BB35" i="1"/>
  <c r="BA105" i="1"/>
  <c r="AZ105" i="1"/>
  <c r="AY105" i="1"/>
  <c r="AY19" i="1"/>
  <c r="AY35" i="1"/>
  <c r="I15" i="2"/>
  <c r="AY48" i="1"/>
  <c r="AX105" i="1"/>
  <c r="AX48" i="1"/>
  <c r="AW105" i="1"/>
  <c r="AW19" i="1"/>
  <c r="AW35" i="1"/>
  <c r="G15" i="2"/>
  <c r="AV105" i="1"/>
  <c r="AU105" i="1"/>
  <c r="AU48" i="1"/>
  <c r="AU57" i="1"/>
  <c r="E10" i="3"/>
  <c r="AT105" i="1"/>
  <c r="AT19" i="1"/>
  <c r="AT35" i="1"/>
  <c r="D15" i="2"/>
  <c r="AS105" i="1"/>
  <c r="AR105" i="1"/>
  <c r="AR48" i="1"/>
  <c r="AR57" i="1"/>
  <c r="B10" i="3"/>
  <c r="AQ105" i="1"/>
  <c r="AQ19" i="1"/>
  <c r="AP105" i="1"/>
  <c r="AO105" i="1"/>
  <c r="AO19" i="1"/>
  <c r="AO35" i="1"/>
  <c r="AN105" i="1"/>
  <c r="AN48" i="1"/>
  <c r="AM105" i="1"/>
  <c r="AM48" i="1"/>
  <c r="AM57" i="1"/>
  <c r="AL105" i="1"/>
  <c r="AL48" i="1"/>
  <c r="AK105" i="1"/>
  <c r="AJ105" i="1"/>
  <c r="AJ19" i="1"/>
  <c r="AI105" i="1"/>
  <c r="AI19" i="1"/>
  <c r="AH105" i="1"/>
  <c r="AH48" i="1"/>
  <c r="AI57" i="1"/>
  <c r="AG105" i="1"/>
  <c r="AF105" i="1"/>
  <c r="AE105" i="1"/>
  <c r="AE48" i="1"/>
  <c r="AE57" i="1"/>
  <c r="AD105" i="1"/>
  <c r="AC105" i="1"/>
  <c r="AC48" i="1"/>
  <c r="AB105" i="1"/>
  <c r="AB48" i="1"/>
  <c r="AB57" i="1"/>
  <c r="AA105" i="1"/>
  <c r="Z105" i="1"/>
  <c r="Z19" i="1"/>
  <c r="Z35" i="1"/>
  <c r="Y105" i="1"/>
  <c r="X105" i="1"/>
  <c r="W105" i="1"/>
  <c r="W19" i="1"/>
  <c r="W35" i="1"/>
  <c r="V105" i="1"/>
  <c r="U105" i="1"/>
  <c r="U19" i="1"/>
  <c r="T105" i="1"/>
  <c r="T19" i="1"/>
  <c r="T35" i="1"/>
  <c r="S105" i="1"/>
  <c r="R105" i="1"/>
  <c r="R19" i="1"/>
  <c r="Q105" i="1"/>
  <c r="P105" i="1"/>
  <c r="P19" i="1"/>
  <c r="O105" i="1"/>
  <c r="O19" i="1"/>
  <c r="N105" i="1"/>
  <c r="N48" i="1"/>
  <c r="N57" i="1"/>
  <c r="M105" i="1"/>
  <c r="L105" i="1"/>
  <c r="L19" i="1"/>
  <c r="K105" i="1"/>
  <c r="K48" i="1"/>
  <c r="K57" i="1"/>
  <c r="J105" i="1"/>
  <c r="I105" i="1"/>
  <c r="I19" i="1"/>
  <c r="I35" i="1"/>
  <c r="H105" i="1"/>
  <c r="H48" i="1"/>
  <c r="G105" i="1"/>
  <c r="G19" i="1"/>
  <c r="G35" i="1"/>
  <c r="F105" i="1"/>
  <c r="F48" i="1"/>
  <c r="E105" i="1"/>
  <c r="E19" i="1"/>
  <c r="D105" i="1"/>
  <c r="BE104" i="1"/>
  <c r="BD104" i="1"/>
  <c r="BC104" i="1"/>
  <c r="BC17" i="1"/>
  <c r="BC33" i="1"/>
  <c r="BB104" i="1"/>
  <c r="BB17" i="1"/>
  <c r="BB33" i="1"/>
  <c r="BA104" i="1"/>
  <c r="AZ104" i="1"/>
  <c r="AZ17" i="1"/>
  <c r="AY104" i="1"/>
  <c r="AY17" i="1"/>
  <c r="AY33" i="1"/>
  <c r="I13" i="2"/>
  <c r="AX104" i="1"/>
  <c r="AW104" i="1"/>
  <c r="AW17" i="1"/>
  <c r="AV104" i="1"/>
  <c r="AV17" i="1"/>
  <c r="AV33" i="1"/>
  <c r="F13" i="2"/>
  <c r="AU104" i="1"/>
  <c r="AU17" i="1"/>
  <c r="AT104" i="1"/>
  <c r="AT17" i="1"/>
  <c r="AS104" i="1"/>
  <c r="AR104" i="1"/>
  <c r="AR17" i="1"/>
  <c r="AR33" i="1"/>
  <c r="B13" i="2"/>
  <c r="AQ104" i="1"/>
  <c r="AQ17" i="1"/>
  <c r="AP104" i="1"/>
  <c r="AP17" i="1"/>
  <c r="AO104" i="1"/>
  <c r="AO17" i="1"/>
  <c r="AO33" i="1"/>
  <c r="AN104" i="1"/>
  <c r="AN17" i="1"/>
  <c r="AN33" i="1"/>
  <c r="AM104" i="1"/>
  <c r="AM17" i="1"/>
  <c r="AM33" i="1"/>
  <c r="AL104" i="1"/>
  <c r="AK104" i="1"/>
  <c r="AK17" i="1"/>
  <c r="AJ104" i="1"/>
  <c r="AI104" i="1"/>
  <c r="AI17" i="1"/>
  <c r="AH104" i="1"/>
  <c r="AG104" i="1"/>
  <c r="AG17" i="1"/>
  <c r="AG33" i="1"/>
  <c r="AF104" i="1"/>
  <c r="AE104" i="1"/>
  <c r="AE17" i="1"/>
  <c r="AD104" i="1"/>
  <c r="AD17" i="1"/>
  <c r="AD33" i="1"/>
  <c r="AC104" i="1"/>
  <c r="AC17" i="1"/>
  <c r="AC33" i="1"/>
  <c r="AB104" i="1"/>
  <c r="AA104" i="1"/>
  <c r="Z104" i="1"/>
  <c r="Z17" i="1"/>
  <c r="Y104" i="1"/>
  <c r="Y17" i="1"/>
  <c r="Y33" i="1"/>
  <c r="X104" i="1"/>
  <c r="W104" i="1"/>
  <c r="W17" i="1"/>
  <c r="V104" i="1"/>
  <c r="V17" i="1"/>
  <c r="U104" i="1"/>
  <c r="T104" i="1"/>
  <c r="S104" i="1"/>
  <c r="S17" i="1"/>
  <c r="R104" i="1"/>
  <c r="Q104" i="1"/>
  <c r="P104" i="1"/>
  <c r="P17" i="1"/>
  <c r="P33" i="1"/>
  <c r="O104" i="1"/>
  <c r="O17" i="1"/>
  <c r="O33" i="1"/>
  <c r="N104" i="1"/>
  <c r="M104" i="1"/>
  <c r="L104" i="1"/>
  <c r="K104" i="1"/>
  <c r="K17" i="1"/>
  <c r="J104" i="1"/>
  <c r="I104" i="1"/>
  <c r="I17" i="1"/>
  <c r="I33" i="1"/>
  <c r="H104" i="1"/>
  <c r="H17" i="1"/>
  <c r="G104" i="1"/>
  <c r="G17" i="1"/>
  <c r="F104" i="1"/>
  <c r="F17" i="1"/>
  <c r="F33" i="1"/>
  <c r="E104" i="1"/>
  <c r="D104" i="1"/>
  <c r="D17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D103" i="1"/>
  <c r="BE102" i="1"/>
  <c r="BD102" i="1"/>
  <c r="BD16" i="1"/>
  <c r="BC102" i="1"/>
  <c r="BC16" i="1"/>
  <c r="BC32" i="1"/>
  <c r="BB102" i="1"/>
  <c r="BB16" i="1"/>
  <c r="BA102" i="1"/>
  <c r="BA16" i="1"/>
  <c r="AZ102" i="1"/>
  <c r="AZ16" i="1"/>
  <c r="AY102" i="1"/>
  <c r="AY16" i="1"/>
  <c r="AX102" i="1"/>
  <c r="AW102" i="1"/>
  <c r="AW16" i="1"/>
  <c r="AV102" i="1"/>
  <c r="AU102" i="1"/>
  <c r="AU16" i="1"/>
  <c r="AT102" i="1"/>
  <c r="AT16" i="1"/>
  <c r="AT32" i="1"/>
  <c r="D12" i="2"/>
  <c r="AS102" i="1"/>
  <c r="AR102" i="1"/>
  <c r="AR16" i="1"/>
  <c r="AQ102" i="1"/>
  <c r="AQ16" i="1"/>
  <c r="AP102" i="1"/>
  <c r="AP16" i="1"/>
  <c r="AO102" i="1"/>
  <c r="AO16" i="1"/>
  <c r="AN102" i="1"/>
  <c r="AN16" i="1"/>
  <c r="AM102" i="1"/>
  <c r="AM16" i="1"/>
  <c r="AL102" i="1"/>
  <c r="AL16" i="1"/>
  <c r="AK102" i="1"/>
  <c r="AK16" i="1"/>
  <c r="AJ102" i="1"/>
  <c r="AJ16" i="1"/>
  <c r="AI102" i="1"/>
  <c r="AI16" i="1"/>
  <c r="AH102" i="1"/>
  <c r="AH16" i="1"/>
  <c r="AG102" i="1"/>
  <c r="AG16" i="1"/>
  <c r="AF102" i="1"/>
  <c r="AF20" i="1"/>
  <c r="AE102" i="1"/>
  <c r="AD102" i="1"/>
  <c r="AD16" i="1"/>
  <c r="AC102" i="1"/>
  <c r="AC16" i="1"/>
  <c r="AC32" i="1"/>
  <c r="AB102" i="1"/>
  <c r="AA102" i="1"/>
  <c r="Z102" i="1"/>
  <c r="Z16" i="1"/>
  <c r="Y102" i="1"/>
  <c r="Y16" i="1"/>
  <c r="X102" i="1"/>
  <c r="X16" i="1"/>
  <c r="W102" i="1"/>
  <c r="W16" i="1"/>
  <c r="V102" i="1"/>
  <c r="V16" i="1"/>
  <c r="U102" i="1"/>
  <c r="U16" i="1"/>
  <c r="T102" i="1"/>
  <c r="T16" i="1"/>
  <c r="S102" i="1"/>
  <c r="S16" i="1"/>
  <c r="R102" i="1"/>
  <c r="R16" i="1"/>
  <c r="Q102" i="1"/>
  <c r="Q16" i="1"/>
  <c r="P102" i="1"/>
  <c r="P16" i="1"/>
  <c r="P32" i="1"/>
  <c r="O102" i="1"/>
  <c r="O16" i="1"/>
  <c r="N102" i="1"/>
  <c r="N16" i="1"/>
  <c r="M102" i="1"/>
  <c r="L102" i="1"/>
  <c r="L16" i="1"/>
  <c r="K102" i="1"/>
  <c r="K16" i="1"/>
  <c r="J102" i="1"/>
  <c r="J16" i="1"/>
  <c r="I102" i="1"/>
  <c r="H102" i="1"/>
  <c r="H16" i="1"/>
  <c r="G102" i="1"/>
  <c r="G16" i="1"/>
  <c r="G32" i="1"/>
  <c r="F102" i="1"/>
  <c r="F16" i="1"/>
  <c r="E102" i="1"/>
  <c r="D102" i="1"/>
  <c r="BE101" i="1"/>
  <c r="BE15" i="1"/>
  <c r="BD101" i="1"/>
  <c r="BD15" i="1"/>
  <c r="BC101" i="1"/>
  <c r="BC15" i="1"/>
  <c r="BB101" i="1"/>
  <c r="BA101" i="1"/>
  <c r="BA15" i="1"/>
  <c r="AZ101" i="1"/>
  <c r="AZ15" i="1"/>
  <c r="AY101" i="1"/>
  <c r="AX101" i="1"/>
  <c r="AX15" i="1"/>
  <c r="AW101" i="1"/>
  <c r="AW15" i="1"/>
  <c r="AV101" i="1"/>
  <c r="AV20" i="1"/>
  <c r="AU101" i="1"/>
  <c r="AU15" i="1"/>
  <c r="AT101" i="1"/>
  <c r="AT20" i="1"/>
  <c r="AS101" i="1"/>
  <c r="AS15" i="1"/>
  <c r="AR101" i="1"/>
  <c r="AQ101" i="1"/>
  <c r="AQ15" i="1"/>
  <c r="AP101" i="1"/>
  <c r="AO101" i="1"/>
  <c r="AO15" i="1"/>
  <c r="AN101" i="1"/>
  <c r="AN15" i="1"/>
  <c r="AM101" i="1"/>
  <c r="AM15" i="1"/>
  <c r="AL101" i="1"/>
  <c r="AL15" i="1"/>
  <c r="AK101" i="1"/>
  <c r="AJ101" i="1"/>
  <c r="AJ15" i="1"/>
  <c r="AI101" i="1"/>
  <c r="AI15" i="1"/>
  <c r="AH101" i="1"/>
  <c r="AH20" i="1"/>
  <c r="AG101" i="1"/>
  <c r="AG15" i="1"/>
  <c r="AF101" i="1"/>
  <c r="AE101" i="1"/>
  <c r="AE20" i="1"/>
  <c r="AD101" i="1"/>
  <c r="AD15" i="1"/>
  <c r="AC101" i="1"/>
  <c r="AB101" i="1"/>
  <c r="AA101" i="1"/>
  <c r="AA15" i="1"/>
  <c r="Z101" i="1"/>
  <c r="Z15" i="1"/>
  <c r="Y101" i="1"/>
  <c r="Y15" i="1"/>
  <c r="X101" i="1"/>
  <c r="X15" i="1"/>
  <c r="W101" i="1"/>
  <c r="W15" i="1"/>
  <c r="V101" i="1"/>
  <c r="U101" i="1"/>
  <c r="T101" i="1"/>
  <c r="T15" i="1"/>
  <c r="S101" i="1"/>
  <c r="S15" i="1"/>
  <c r="R101" i="1"/>
  <c r="Q101" i="1"/>
  <c r="Q15" i="1"/>
  <c r="P101" i="1"/>
  <c r="P15" i="1"/>
  <c r="O101" i="1"/>
  <c r="O20" i="1"/>
  <c r="N101" i="1"/>
  <c r="M101" i="1"/>
  <c r="M20" i="1"/>
  <c r="L101" i="1"/>
  <c r="L15" i="1"/>
  <c r="K101" i="1"/>
  <c r="K15" i="1"/>
  <c r="J101" i="1"/>
  <c r="I101" i="1"/>
  <c r="I20" i="1"/>
  <c r="H101" i="1"/>
  <c r="H15" i="1"/>
  <c r="G101" i="1"/>
  <c r="F101" i="1"/>
  <c r="F15" i="1"/>
  <c r="E101" i="1"/>
  <c r="E15" i="1"/>
  <c r="D101" i="1"/>
  <c r="D15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L99" i="1"/>
  <c r="AK98" i="1"/>
  <c r="AJ98" i="1"/>
  <c r="AI98" i="1"/>
  <c r="AH98" i="1"/>
  <c r="AG98" i="1"/>
  <c r="AF98" i="1"/>
  <c r="AE98" i="1"/>
  <c r="AD98" i="1"/>
  <c r="AC98" i="1"/>
  <c r="AB98" i="1"/>
  <c r="AA98" i="1"/>
  <c r="Z98" i="1"/>
  <c r="Y98" i="1"/>
  <c r="X98" i="1"/>
  <c r="W98" i="1"/>
  <c r="V98" i="1"/>
  <c r="U98" i="1"/>
  <c r="U99" i="1"/>
  <c r="T98" i="1"/>
  <c r="S98" i="1"/>
  <c r="R98" i="1"/>
  <c r="R99" i="1"/>
  <c r="Q98" i="1"/>
  <c r="P98" i="1"/>
  <c r="O98" i="1"/>
  <c r="N98" i="1"/>
  <c r="M98" i="1"/>
  <c r="L98" i="1"/>
  <c r="K98" i="1"/>
  <c r="J98" i="1"/>
  <c r="I98" i="1"/>
  <c r="H98" i="1"/>
  <c r="G98" i="1"/>
  <c r="F98" i="1"/>
  <c r="E98" i="1"/>
  <c r="D98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AG97" i="1"/>
  <c r="AF97" i="1"/>
  <c r="AE97" i="1"/>
  <c r="AD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BE96" i="1"/>
  <c r="BD96" i="1"/>
  <c r="BC96" i="1"/>
  <c r="BB96" i="1"/>
  <c r="BA96" i="1"/>
  <c r="AZ96" i="1"/>
  <c r="AY96" i="1"/>
  <c r="AX96" i="1"/>
  <c r="AW96" i="1"/>
  <c r="AV96" i="1"/>
  <c r="AV45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AG96" i="1"/>
  <c r="AF96" i="1"/>
  <c r="AE96" i="1"/>
  <c r="AD96" i="1"/>
  <c r="AC96" i="1"/>
  <c r="AB96" i="1"/>
  <c r="AA96" i="1"/>
  <c r="Z96" i="1"/>
  <c r="Y96" i="1"/>
  <c r="X96" i="1"/>
  <c r="W96" i="1"/>
  <c r="V96" i="1"/>
  <c r="U96" i="1"/>
  <c r="T96" i="1"/>
  <c r="S96" i="1"/>
  <c r="R96" i="1"/>
  <c r="Q96" i="1"/>
  <c r="P96" i="1"/>
  <c r="O96" i="1"/>
  <c r="N96" i="1"/>
  <c r="M96" i="1"/>
  <c r="L96" i="1"/>
  <c r="K96" i="1"/>
  <c r="J96" i="1"/>
  <c r="I96" i="1"/>
  <c r="H96" i="1"/>
  <c r="G96" i="1"/>
  <c r="F96" i="1"/>
  <c r="E96" i="1"/>
  <c r="D96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AG95" i="1"/>
  <c r="AF95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J95" i="1"/>
  <c r="I95" i="1"/>
  <c r="H95" i="1"/>
  <c r="G95" i="1"/>
  <c r="F95" i="1"/>
  <c r="E95" i="1"/>
  <c r="D95" i="1"/>
  <c r="BE94" i="1"/>
  <c r="BD94" i="1"/>
  <c r="BC94" i="1"/>
  <c r="BB94" i="1"/>
  <c r="BA94" i="1"/>
  <c r="AZ94" i="1"/>
  <c r="AY94" i="1"/>
  <c r="AX94" i="1"/>
  <c r="AW94" i="1"/>
  <c r="AV94" i="1"/>
  <c r="AV12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AG94" i="1"/>
  <c r="AF94" i="1"/>
  <c r="AE94" i="1"/>
  <c r="AD94" i="1"/>
  <c r="AC94" i="1"/>
  <c r="AB94" i="1"/>
  <c r="AA94" i="1"/>
  <c r="Z94" i="1"/>
  <c r="Y94" i="1"/>
  <c r="X94" i="1"/>
  <c r="W94" i="1"/>
  <c r="V94" i="1"/>
  <c r="U94" i="1"/>
  <c r="U12" i="1"/>
  <c r="T94" i="1"/>
  <c r="S94" i="1"/>
  <c r="R94" i="1"/>
  <c r="Q94" i="1"/>
  <c r="P94" i="1"/>
  <c r="O94" i="1"/>
  <c r="N94" i="1"/>
  <c r="M94" i="1"/>
  <c r="L94" i="1"/>
  <c r="K94" i="1"/>
  <c r="J94" i="1"/>
  <c r="I94" i="1"/>
  <c r="H94" i="1"/>
  <c r="G94" i="1"/>
  <c r="F94" i="1"/>
  <c r="E94" i="1"/>
  <c r="D94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J93" i="1"/>
  <c r="I93" i="1"/>
  <c r="H93" i="1"/>
  <c r="G93" i="1"/>
  <c r="F93" i="1"/>
  <c r="E93" i="1"/>
  <c r="D93" i="1"/>
  <c r="BE90" i="1"/>
  <c r="BE91" i="1"/>
  <c r="BD90" i="1"/>
  <c r="BC90" i="1"/>
  <c r="BB90" i="1"/>
  <c r="BA90" i="1"/>
  <c r="AZ90" i="1"/>
  <c r="AY90" i="1"/>
  <c r="AX90" i="1"/>
  <c r="AW90" i="1"/>
  <c r="AV90" i="1"/>
  <c r="AU90" i="1"/>
  <c r="AT90" i="1"/>
  <c r="AS90" i="1"/>
  <c r="AR90" i="1"/>
  <c r="AQ90" i="1"/>
  <c r="AP90" i="1"/>
  <c r="AO90" i="1"/>
  <c r="AN90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BE89" i="1"/>
  <c r="BD89" i="1"/>
  <c r="BD91" i="1"/>
  <c r="BC89" i="1"/>
  <c r="BC99" i="1"/>
  <c r="BB89" i="1"/>
  <c r="BA89" i="1"/>
  <c r="BA99" i="1"/>
  <c r="BA12" i="1"/>
  <c r="AZ89" i="1"/>
  <c r="AZ91" i="1"/>
  <c r="AZ99" i="1"/>
  <c r="AY89" i="1"/>
  <c r="AX89" i="1"/>
  <c r="AX91" i="1"/>
  <c r="AW89" i="1"/>
  <c r="AW99" i="1"/>
  <c r="AW12" i="1"/>
  <c r="AV89" i="1"/>
  <c r="AU89" i="1"/>
  <c r="AU99" i="1"/>
  <c r="AT89" i="1"/>
  <c r="AT99" i="1"/>
  <c r="AS89" i="1"/>
  <c r="AR89" i="1"/>
  <c r="AR91" i="1"/>
  <c r="AQ89" i="1"/>
  <c r="AQ91" i="1"/>
  <c r="AP89" i="1"/>
  <c r="AO89" i="1"/>
  <c r="AO99" i="1"/>
  <c r="AO12" i="1"/>
  <c r="AN89" i="1"/>
  <c r="AN99" i="1"/>
  <c r="AM89" i="1"/>
  <c r="AL89" i="1"/>
  <c r="AL91" i="1"/>
  <c r="AK89" i="1"/>
  <c r="AK91" i="1"/>
  <c r="AJ89" i="1"/>
  <c r="AI89" i="1"/>
  <c r="AH89" i="1"/>
  <c r="AH91" i="1"/>
  <c r="AG89" i="1"/>
  <c r="AG99" i="1"/>
  <c r="AF89" i="1"/>
  <c r="AF99" i="1"/>
  <c r="AE89" i="1"/>
  <c r="AD89" i="1"/>
  <c r="AC89" i="1"/>
  <c r="AC99" i="1"/>
  <c r="AB89" i="1"/>
  <c r="AB99" i="1"/>
  <c r="AA89" i="1"/>
  <c r="Z89" i="1"/>
  <c r="Z99" i="1"/>
  <c r="Y89" i="1"/>
  <c r="X89" i="1"/>
  <c r="W89" i="1"/>
  <c r="V89" i="1"/>
  <c r="U89" i="1"/>
  <c r="U91" i="1"/>
  <c r="T89" i="1"/>
  <c r="T91" i="1"/>
  <c r="S89" i="1"/>
  <c r="S99" i="1"/>
  <c r="R89" i="1"/>
  <c r="Q89" i="1"/>
  <c r="Q99" i="1"/>
  <c r="P89" i="1"/>
  <c r="P99" i="1"/>
  <c r="O89" i="1"/>
  <c r="N89" i="1"/>
  <c r="N99" i="1"/>
  <c r="M89" i="1"/>
  <c r="M91" i="1"/>
  <c r="L89" i="1"/>
  <c r="L91" i="1"/>
  <c r="K89" i="1"/>
  <c r="K91" i="1"/>
  <c r="J89" i="1"/>
  <c r="I89" i="1"/>
  <c r="I99" i="1"/>
  <c r="H89" i="1"/>
  <c r="H99" i="1"/>
  <c r="G89" i="1"/>
  <c r="G99" i="1"/>
  <c r="F89" i="1"/>
  <c r="F91" i="1"/>
  <c r="E89" i="1"/>
  <c r="E91" i="1"/>
  <c r="D89" i="1"/>
  <c r="D99" i="1"/>
  <c r="BE88" i="1"/>
  <c r="BD88" i="1"/>
  <c r="BC88" i="1"/>
  <c r="BB88" i="1"/>
  <c r="BA88" i="1"/>
  <c r="AZ88" i="1"/>
  <c r="AY88" i="1"/>
  <c r="AX88" i="1"/>
  <c r="AW88" i="1"/>
  <c r="AV88" i="1"/>
  <c r="AU88" i="1"/>
  <c r="AT88" i="1"/>
  <c r="AS88" i="1"/>
  <c r="AR88" i="1"/>
  <c r="AQ88" i="1"/>
  <c r="AP88" i="1"/>
  <c r="AO88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J88" i="1"/>
  <c r="I88" i="1"/>
  <c r="H88" i="1"/>
  <c r="G88" i="1"/>
  <c r="F88" i="1"/>
  <c r="E88" i="1"/>
  <c r="D88" i="1"/>
  <c r="BE87" i="1"/>
  <c r="BD87" i="1"/>
  <c r="BC87" i="1"/>
  <c r="BB87" i="1"/>
  <c r="BA87" i="1"/>
  <c r="AZ87" i="1"/>
  <c r="AY87" i="1"/>
  <c r="AX87" i="1"/>
  <c r="AW87" i="1"/>
  <c r="AV87" i="1"/>
  <c r="AU87" i="1"/>
  <c r="AT87" i="1"/>
  <c r="AS87" i="1"/>
  <c r="AR87" i="1"/>
  <c r="AQ87" i="1"/>
  <c r="AP87" i="1"/>
  <c r="AO87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J87" i="1"/>
  <c r="I87" i="1"/>
  <c r="H87" i="1"/>
  <c r="G87" i="1"/>
  <c r="F87" i="1"/>
  <c r="E87" i="1"/>
  <c r="D87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BE85" i="1"/>
  <c r="BD85" i="1"/>
  <c r="BC85" i="1"/>
  <c r="BC11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M11" i="1"/>
  <c r="AL85" i="1"/>
  <c r="AK85" i="1"/>
  <c r="AJ85" i="1"/>
  <c r="AI85" i="1"/>
  <c r="AH85" i="1"/>
  <c r="AG85" i="1"/>
  <c r="AF85" i="1"/>
  <c r="AE85" i="1"/>
  <c r="AD85" i="1"/>
  <c r="AC85" i="1"/>
  <c r="AB85" i="1"/>
  <c r="AA85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L85" i="1"/>
  <c r="K85" i="1"/>
  <c r="J85" i="1"/>
  <c r="I85" i="1"/>
  <c r="H85" i="1"/>
  <c r="G85" i="1"/>
  <c r="F85" i="1"/>
  <c r="E85" i="1"/>
  <c r="D85" i="1"/>
  <c r="BE84" i="1"/>
  <c r="BD84" i="1"/>
  <c r="BC84" i="1"/>
  <c r="BB84" i="1"/>
  <c r="BA84" i="1"/>
  <c r="AZ84" i="1"/>
  <c r="AY84" i="1"/>
  <c r="AX84" i="1"/>
  <c r="AW84" i="1"/>
  <c r="AV84" i="1"/>
  <c r="AV11" i="1"/>
  <c r="AU84" i="1"/>
  <c r="AT84" i="1"/>
  <c r="AS84" i="1"/>
  <c r="AS11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Q11" i="1"/>
  <c r="P84" i="1"/>
  <c r="O84" i="1"/>
  <c r="N84" i="1"/>
  <c r="M84" i="1"/>
  <c r="M11" i="1"/>
  <c r="L84" i="1"/>
  <c r="K84" i="1"/>
  <c r="J84" i="1"/>
  <c r="I84" i="1"/>
  <c r="H84" i="1"/>
  <c r="G84" i="1"/>
  <c r="F84" i="1"/>
  <c r="E84" i="1"/>
  <c r="D84" i="1"/>
  <c r="BE82" i="1"/>
  <c r="BD82" i="1"/>
  <c r="BC82" i="1"/>
  <c r="BB82" i="1"/>
  <c r="BA82" i="1"/>
  <c r="AZ82" i="1"/>
  <c r="AY82" i="1"/>
  <c r="AX82" i="1"/>
  <c r="AW82" i="1"/>
  <c r="AW44" i="1"/>
  <c r="AV82" i="1"/>
  <c r="AU82" i="1"/>
  <c r="AT82" i="1"/>
  <c r="AS82" i="1"/>
  <c r="AS44" i="1"/>
  <c r="AR82" i="1"/>
  <c r="AQ82" i="1"/>
  <c r="AP82" i="1"/>
  <c r="AO82" i="1"/>
  <c r="AO44" i="1"/>
  <c r="AN82" i="1"/>
  <c r="AM82" i="1"/>
  <c r="AL82" i="1"/>
  <c r="AK82" i="1"/>
  <c r="AK44" i="1"/>
  <c r="AJ82" i="1"/>
  <c r="AI82" i="1"/>
  <c r="AH82" i="1"/>
  <c r="AG82" i="1"/>
  <c r="AG44" i="1"/>
  <c r="AF82" i="1"/>
  <c r="AE82" i="1"/>
  <c r="AD82" i="1"/>
  <c r="AC82" i="1"/>
  <c r="AC44" i="1"/>
  <c r="AB82" i="1"/>
  <c r="AA82" i="1"/>
  <c r="Z82" i="1"/>
  <c r="Y82" i="1"/>
  <c r="Y44" i="1"/>
  <c r="X82" i="1"/>
  <c r="W82" i="1"/>
  <c r="V82" i="1"/>
  <c r="U82" i="1"/>
  <c r="U44" i="1"/>
  <c r="T82" i="1"/>
  <c r="S82" i="1"/>
  <c r="R82" i="1"/>
  <c r="Q82" i="1"/>
  <c r="Q44" i="1"/>
  <c r="Q53" i="1"/>
  <c r="P82" i="1"/>
  <c r="O82" i="1"/>
  <c r="N82" i="1"/>
  <c r="M82" i="1"/>
  <c r="M44" i="1"/>
  <c r="L82" i="1"/>
  <c r="K82" i="1"/>
  <c r="J82" i="1"/>
  <c r="I82" i="1"/>
  <c r="I44" i="1"/>
  <c r="H82" i="1"/>
  <c r="G82" i="1"/>
  <c r="F82" i="1"/>
  <c r="E82" i="1"/>
  <c r="E44" i="1"/>
  <c r="D82" i="1"/>
  <c r="BE81" i="1"/>
  <c r="BD81" i="1"/>
  <c r="BC81" i="1"/>
  <c r="BB81" i="1"/>
  <c r="BA81" i="1"/>
  <c r="AZ81" i="1"/>
  <c r="AY81" i="1"/>
  <c r="AX81" i="1"/>
  <c r="AW81" i="1"/>
  <c r="AV81" i="1"/>
  <c r="AU81" i="1"/>
  <c r="AU44" i="1"/>
  <c r="AT81" i="1"/>
  <c r="AS81" i="1"/>
  <c r="AR81" i="1"/>
  <c r="AQ81" i="1"/>
  <c r="AQ44" i="1"/>
  <c r="AP81" i="1"/>
  <c r="AO81" i="1"/>
  <c r="AN81" i="1"/>
  <c r="AM81" i="1"/>
  <c r="AM44" i="1"/>
  <c r="AM53" i="1"/>
  <c r="AL81" i="1"/>
  <c r="AK81" i="1"/>
  <c r="AJ81" i="1"/>
  <c r="AI81" i="1"/>
  <c r="AI44" i="1"/>
  <c r="AH81" i="1"/>
  <c r="AG81" i="1"/>
  <c r="AF81" i="1"/>
  <c r="AE81" i="1"/>
  <c r="AE44" i="1"/>
  <c r="AD81" i="1"/>
  <c r="AC81" i="1"/>
  <c r="AB81" i="1"/>
  <c r="AA81" i="1"/>
  <c r="AA44" i="1"/>
  <c r="Z81" i="1"/>
  <c r="Y81" i="1"/>
  <c r="X81" i="1"/>
  <c r="W81" i="1"/>
  <c r="W44" i="1"/>
  <c r="V81" i="1"/>
  <c r="U81" i="1"/>
  <c r="T81" i="1"/>
  <c r="S81" i="1"/>
  <c r="S44" i="1"/>
  <c r="S53" i="1"/>
  <c r="R81" i="1"/>
  <c r="Q81" i="1"/>
  <c r="P81" i="1"/>
  <c r="O81" i="1"/>
  <c r="O44" i="1"/>
  <c r="N81" i="1"/>
  <c r="M81" i="1"/>
  <c r="L81" i="1"/>
  <c r="K81" i="1"/>
  <c r="K44" i="1"/>
  <c r="J81" i="1"/>
  <c r="I81" i="1"/>
  <c r="H81" i="1"/>
  <c r="G81" i="1"/>
  <c r="G44" i="1"/>
  <c r="F81" i="1"/>
  <c r="E81" i="1"/>
  <c r="D81" i="1"/>
  <c r="BE78" i="1"/>
  <c r="BD78" i="1"/>
  <c r="BC78" i="1"/>
  <c r="BB78" i="1"/>
  <c r="BA78" i="1"/>
  <c r="AZ78" i="1"/>
  <c r="AY78" i="1"/>
  <c r="AX78" i="1"/>
  <c r="AW78" i="1"/>
  <c r="AW10" i="1"/>
  <c r="AV78" i="1"/>
  <c r="AU78" i="1"/>
  <c r="AT78" i="1"/>
  <c r="AS78" i="1"/>
  <c r="AS10" i="1"/>
  <c r="AR78" i="1"/>
  <c r="AQ78" i="1"/>
  <c r="AP78" i="1"/>
  <c r="AO78" i="1"/>
  <c r="AO10" i="1"/>
  <c r="AN78" i="1"/>
  <c r="AM78" i="1"/>
  <c r="AL78" i="1"/>
  <c r="AK78" i="1"/>
  <c r="AK10" i="1"/>
  <c r="AJ78" i="1"/>
  <c r="AI78" i="1"/>
  <c r="AH78" i="1"/>
  <c r="AG78" i="1"/>
  <c r="AG10" i="1"/>
  <c r="AF78" i="1"/>
  <c r="AE78" i="1"/>
  <c r="AD78" i="1"/>
  <c r="AC78" i="1"/>
  <c r="AC10" i="1"/>
  <c r="AB78" i="1"/>
  <c r="AA78" i="1"/>
  <c r="Z78" i="1"/>
  <c r="Y78" i="1"/>
  <c r="Y10" i="1"/>
  <c r="X78" i="1"/>
  <c r="W78" i="1"/>
  <c r="V78" i="1"/>
  <c r="U78" i="1"/>
  <c r="U10" i="1"/>
  <c r="T78" i="1"/>
  <c r="S78" i="1"/>
  <c r="R78" i="1"/>
  <c r="Q78" i="1"/>
  <c r="Q10" i="1"/>
  <c r="P78" i="1"/>
  <c r="O78" i="1"/>
  <c r="N78" i="1"/>
  <c r="M78" i="1"/>
  <c r="M10" i="1"/>
  <c r="L78" i="1"/>
  <c r="K78" i="1"/>
  <c r="J78" i="1"/>
  <c r="I78" i="1"/>
  <c r="I10" i="1"/>
  <c r="H78" i="1"/>
  <c r="G78" i="1"/>
  <c r="F78" i="1"/>
  <c r="E78" i="1"/>
  <c r="E10" i="1"/>
  <c r="D78" i="1"/>
  <c r="BE77" i="1"/>
  <c r="BD77" i="1"/>
  <c r="BC77" i="1"/>
  <c r="BB77" i="1"/>
  <c r="BA77" i="1"/>
  <c r="AZ77" i="1"/>
  <c r="AY77" i="1"/>
  <c r="AY10" i="1"/>
  <c r="AX77" i="1"/>
  <c r="AW77" i="1"/>
  <c r="AV77" i="1"/>
  <c r="AU77" i="1"/>
  <c r="AU10" i="1"/>
  <c r="AT77" i="1"/>
  <c r="AS77" i="1"/>
  <c r="AR77" i="1"/>
  <c r="AQ77" i="1"/>
  <c r="AQ10" i="1"/>
  <c r="AP77" i="1"/>
  <c r="AO77" i="1"/>
  <c r="AN77" i="1"/>
  <c r="AM77" i="1"/>
  <c r="AM10" i="1"/>
  <c r="AL77" i="1"/>
  <c r="AK77" i="1"/>
  <c r="AJ77" i="1"/>
  <c r="AI77" i="1"/>
  <c r="AI10" i="1"/>
  <c r="AI26" i="1"/>
  <c r="AH77" i="1"/>
  <c r="AG77" i="1"/>
  <c r="AF77" i="1"/>
  <c r="AE77" i="1"/>
  <c r="AE10" i="1"/>
  <c r="AE26" i="1"/>
  <c r="AD77" i="1"/>
  <c r="AC77" i="1"/>
  <c r="AB77" i="1"/>
  <c r="AA77" i="1"/>
  <c r="AA10" i="1"/>
  <c r="Z77" i="1"/>
  <c r="Y77" i="1"/>
  <c r="X77" i="1"/>
  <c r="W77" i="1"/>
  <c r="W10" i="1"/>
  <c r="V77" i="1"/>
  <c r="U77" i="1"/>
  <c r="T77" i="1"/>
  <c r="S77" i="1"/>
  <c r="S10" i="1"/>
  <c r="S26" i="1"/>
  <c r="R77" i="1"/>
  <c r="Q77" i="1"/>
  <c r="P77" i="1"/>
  <c r="O77" i="1"/>
  <c r="O10" i="1"/>
  <c r="N77" i="1"/>
  <c r="M77" i="1"/>
  <c r="L77" i="1"/>
  <c r="K77" i="1"/>
  <c r="K10" i="1"/>
  <c r="J77" i="1"/>
  <c r="I77" i="1"/>
  <c r="H77" i="1"/>
  <c r="G77" i="1"/>
  <c r="G10" i="1"/>
  <c r="F77" i="1"/>
  <c r="E77" i="1"/>
  <c r="D77" i="1"/>
  <c r="AQ48" i="1"/>
  <c r="S19" i="1"/>
  <c r="F19" i="1"/>
  <c r="BA17" i="1"/>
  <c r="L17" i="1"/>
  <c r="BE16" i="1"/>
  <c r="N15" i="1"/>
  <c r="BE17" i="1"/>
  <c r="BE33" i="1"/>
  <c r="A11" i="2"/>
  <c r="A9" i="2"/>
  <c r="A8" i="3"/>
  <c r="A7" i="3"/>
  <c r="A9" i="3"/>
  <c r="A10" i="3"/>
  <c r="A1" i="3"/>
  <c r="A3" i="3"/>
  <c r="A4" i="3"/>
  <c r="A5" i="3"/>
  <c r="A6" i="3"/>
  <c r="A4" i="2"/>
  <c r="A5" i="2"/>
  <c r="A6" i="2"/>
  <c r="A7" i="2"/>
  <c r="A8" i="2"/>
  <c r="A10" i="2"/>
  <c r="A12" i="2"/>
  <c r="A13" i="2"/>
  <c r="A15" i="2"/>
  <c r="A16" i="2"/>
  <c r="A17" i="2"/>
  <c r="B26" i="1"/>
  <c r="B27" i="1"/>
  <c r="B28" i="1"/>
  <c r="B31" i="1"/>
  <c r="B32" i="1"/>
  <c r="B33" i="1"/>
  <c r="B35" i="1"/>
  <c r="B53" i="1"/>
  <c r="B54" i="1"/>
  <c r="B57" i="1"/>
  <c r="AV15" i="1"/>
  <c r="AX16" i="1"/>
  <c r="J17" i="1"/>
  <c r="J33" i="1"/>
  <c r="M17" i="1"/>
  <c r="M33" i="1"/>
  <c r="R17" i="1"/>
  <c r="AH17" i="1"/>
  <c r="AH33" i="1"/>
  <c r="AL17" i="1"/>
  <c r="AS17" i="1"/>
  <c r="AX17" i="1"/>
  <c r="AX33" i="1"/>
  <c r="H13" i="2"/>
  <c r="D48" i="1"/>
  <c r="H19" i="1"/>
  <c r="S48" i="1"/>
  <c r="AZ19" i="1"/>
  <c r="AZ35" i="1"/>
  <c r="J15" i="2"/>
  <c r="A110" i="1"/>
  <c r="AO110" i="1"/>
  <c r="AP110" i="1"/>
  <c r="AQ110" i="1"/>
  <c r="AR110" i="1"/>
  <c r="AS110" i="1"/>
  <c r="AT110" i="1"/>
  <c r="AU110" i="1"/>
  <c r="D113" i="1"/>
  <c r="E113" i="1"/>
  <c r="F113" i="1"/>
  <c r="G113" i="1"/>
  <c r="H113" i="1"/>
  <c r="I113" i="1"/>
  <c r="J113" i="1"/>
  <c r="K113" i="1"/>
  <c r="L113" i="1"/>
  <c r="M113" i="1"/>
  <c r="N113" i="1"/>
  <c r="O113" i="1"/>
  <c r="P113" i="1"/>
  <c r="Q113" i="1"/>
  <c r="R113" i="1"/>
  <c r="S113" i="1"/>
  <c r="T113" i="1"/>
  <c r="U113" i="1"/>
  <c r="V113" i="1"/>
  <c r="W113" i="1"/>
  <c r="X113" i="1"/>
  <c r="Y113" i="1"/>
  <c r="Z113" i="1"/>
  <c r="AA113" i="1"/>
  <c r="AB113" i="1"/>
  <c r="AC113" i="1"/>
  <c r="AD113" i="1"/>
  <c r="AE113" i="1"/>
  <c r="AF113" i="1"/>
  <c r="AG113" i="1"/>
  <c r="AH113" i="1"/>
  <c r="AI113" i="1"/>
  <c r="AJ113" i="1"/>
  <c r="AK113" i="1"/>
  <c r="AL113" i="1"/>
  <c r="AM113" i="1"/>
  <c r="AN113" i="1"/>
  <c r="AO113" i="1"/>
  <c r="AP113" i="1"/>
  <c r="D114" i="1"/>
  <c r="E114" i="1"/>
  <c r="F114" i="1"/>
  <c r="G114" i="1"/>
  <c r="H114" i="1"/>
  <c r="I114" i="1"/>
  <c r="J114" i="1"/>
  <c r="K114" i="1"/>
  <c r="L114" i="1"/>
  <c r="M114" i="1"/>
  <c r="N114" i="1"/>
  <c r="O114" i="1"/>
  <c r="P114" i="1"/>
  <c r="Q114" i="1"/>
  <c r="R114" i="1"/>
  <c r="S114" i="1"/>
  <c r="T114" i="1"/>
  <c r="U114" i="1"/>
  <c r="V114" i="1"/>
  <c r="W114" i="1"/>
  <c r="X114" i="1"/>
  <c r="Y114" i="1"/>
  <c r="Z114" i="1"/>
  <c r="AA114" i="1"/>
  <c r="AB114" i="1"/>
  <c r="AC114" i="1"/>
  <c r="AD114" i="1"/>
  <c r="AE114" i="1"/>
  <c r="AF114" i="1"/>
  <c r="AG114" i="1"/>
  <c r="AH114" i="1"/>
  <c r="AI114" i="1"/>
  <c r="AJ114" i="1"/>
  <c r="AK114" i="1"/>
  <c r="AL114" i="1"/>
  <c r="AM114" i="1"/>
  <c r="AN114" i="1"/>
  <c r="U15" i="1"/>
  <c r="AR15" i="1"/>
  <c r="U48" i="1"/>
  <c r="AB19" i="1"/>
  <c r="AC19" i="1"/>
  <c r="AC35" i="1"/>
  <c r="G48" i="1"/>
  <c r="G57" i="1"/>
  <c r="AA17" i="1"/>
  <c r="U17" i="1"/>
  <c r="M16" i="1"/>
  <c r="AM19" i="1"/>
  <c r="AQ113" i="1"/>
  <c r="E16" i="1"/>
  <c r="AE19" i="1"/>
  <c r="AE35" i="1"/>
  <c r="Q17" i="1"/>
  <c r="Q33" i="1"/>
  <c r="I16" i="1"/>
  <c r="I32" i="1"/>
  <c r="AS16" i="1"/>
  <c r="AF48" i="1"/>
  <c r="AF57" i="1"/>
  <c r="AF19" i="1"/>
  <c r="AN20" i="1"/>
  <c r="AV16" i="1"/>
  <c r="N19" i="1"/>
  <c r="O35" i="1"/>
  <c r="V48" i="1"/>
  <c r="AT48" i="1"/>
  <c r="AL19" i="1"/>
  <c r="AM35" i="1"/>
  <c r="AB16" i="1"/>
  <c r="AR20" i="1"/>
  <c r="AB17" i="1"/>
  <c r="AB33" i="1"/>
  <c r="AJ17" i="1"/>
  <c r="BD17" i="1"/>
  <c r="BD33" i="1"/>
  <c r="J48" i="1"/>
  <c r="J57" i="1"/>
  <c r="Z48" i="1"/>
  <c r="Z57" i="1"/>
  <c r="AI48" i="1"/>
  <c r="X91" i="1"/>
  <c r="AE91" i="1"/>
  <c r="S91" i="1"/>
  <c r="AI91" i="1"/>
  <c r="W91" i="1"/>
  <c r="BB99" i="1"/>
  <c r="X99" i="1"/>
  <c r="I48" i="1"/>
  <c r="I57" i="1"/>
  <c r="J19" i="1"/>
  <c r="J35" i="1"/>
  <c r="AP48" i="1"/>
  <c r="Q48" i="1"/>
  <c r="AO48" i="1"/>
  <c r="BE48" i="1"/>
  <c r="V19" i="1"/>
  <c r="AF17" i="1"/>
  <c r="AF33" i="1"/>
  <c r="T17" i="1"/>
  <c r="T33" i="1"/>
  <c r="R15" i="1"/>
  <c r="AH15" i="1"/>
  <c r="BB15" i="1"/>
  <c r="Q91" i="1"/>
  <c r="AX19" i="1"/>
  <c r="AX35" i="1"/>
  <c r="H15" i="2"/>
  <c r="L48" i="1"/>
  <c r="L57" i="1"/>
  <c r="AH19" i="1"/>
  <c r="O48" i="1"/>
  <c r="S33" i="1"/>
  <c r="AS33" i="1"/>
  <c r="C13" i="2"/>
  <c r="V33" i="1"/>
  <c r="R33" i="1"/>
  <c r="O15" i="1"/>
  <c r="AF15" i="1"/>
  <c r="AP15" i="1"/>
  <c r="T99" i="1"/>
  <c r="AS91" i="1"/>
  <c r="I91" i="1"/>
  <c r="BE99" i="1"/>
  <c r="R91" i="1"/>
  <c r="O91" i="1"/>
  <c r="W48" i="1"/>
  <c r="W57" i="1"/>
  <c r="AP19" i="1"/>
  <c r="AP35" i="1"/>
  <c r="BC48" i="1"/>
  <c r="AJ48" i="1"/>
  <c r="AJ57" i="1"/>
  <c r="AN19" i="1"/>
  <c r="AN35" i="1"/>
  <c r="AA19" i="1"/>
  <c r="AA35" i="1"/>
  <c r="AA48" i="1"/>
  <c r="AK19" i="1"/>
  <c r="AK35" i="1"/>
  <c r="AK48" i="1"/>
  <c r="D19" i="1"/>
  <c r="H35" i="1"/>
  <c r="AZ48" i="1"/>
  <c r="X17" i="1"/>
  <c r="U33" i="1"/>
  <c r="AE16" i="1"/>
  <c r="AE32" i="1"/>
  <c r="AJ20" i="1"/>
  <c r="J15" i="1"/>
  <c r="G15" i="1"/>
  <c r="G31" i="1"/>
  <c r="AA91" i="1"/>
  <c r="AA99" i="1"/>
  <c r="AD91" i="1"/>
  <c r="AP99" i="1"/>
  <c r="AP91" i="1"/>
  <c r="BC91" i="1"/>
  <c r="AJ99" i="1"/>
  <c r="AJ91" i="1"/>
  <c r="AM91" i="1"/>
  <c r="AB91" i="1"/>
  <c r="G91" i="1"/>
  <c r="N91" i="1"/>
  <c r="J91" i="1"/>
  <c r="AB35" i="1"/>
  <c r="AL57" i="1"/>
  <c r="AK57" i="1"/>
  <c r="BE20" i="1"/>
  <c r="BD19" i="1"/>
  <c r="BD35" i="1"/>
  <c r="BD48" i="1"/>
  <c r="BD57" i="1"/>
  <c r="AL35" i="1"/>
  <c r="BA91" i="1"/>
  <c r="AR113" i="1"/>
  <c r="N17" i="1"/>
  <c r="N33" i="1"/>
  <c r="AO114" i="1"/>
  <c r="M19" i="1"/>
  <c r="M48" i="1"/>
  <c r="M57" i="1"/>
  <c r="AD48" i="1"/>
  <c r="AD19" i="1"/>
  <c r="AD35" i="1"/>
  <c r="AZ57" i="1"/>
  <c r="J10" i="3"/>
  <c r="AB20" i="1"/>
  <c r="AB15" i="1"/>
  <c r="O57" i="1"/>
  <c r="X48" i="1"/>
  <c r="X57" i="1"/>
  <c r="X19" i="1"/>
  <c r="X35" i="1"/>
  <c r="AS48" i="1"/>
  <c r="AS57" i="1"/>
  <c r="C10" i="3"/>
  <c r="AS19" i="1"/>
  <c r="AV48" i="1"/>
  <c r="AV57" i="1"/>
  <c r="F10" i="3"/>
  <c r="AV19" i="1"/>
  <c r="AA57" i="1"/>
  <c r="AQ57" i="1"/>
  <c r="AP57" i="1"/>
  <c r="V57" i="1"/>
  <c r="AD99" i="1"/>
  <c r="D16" i="1"/>
  <c r="AA16" i="1"/>
  <c r="AA32" i="1"/>
  <c r="AA20" i="1"/>
  <c r="E17" i="1"/>
  <c r="E33" i="1"/>
  <c r="Q19" i="1"/>
  <c r="O31" i="1"/>
  <c r="AJ33" i="1"/>
  <c r="AD20" i="1"/>
  <c r="AT15" i="1"/>
  <c r="AG48" i="1"/>
  <c r="AG57" i="1"/>
  <c r="AG19" i="1"/>
  <c r="AG35" i="1"/>
  <c r="F99" i="1"/>
  <c r="Y19" i="1"/>
  <c r="Y48" i="1"/>
  <c r="Y57" i="1"/>
  <c r="BA48" i="1"/>
  <c r="BA57" i="1"/>
  <c r="K10" i="3"/>
  <c r="BA19" i="1"/>
  <c r="BA35" i="1"/>
  <c r="K15" i="2"/>
  <c r="AY91" i="1"/>
  <c r="BB20" i="1"/>
  <c r="Z91" i="1"/>
  <c r="M99" i="1"/>
  <c r="N35" i="1"/>
  <c r="BE57" i="1"/>
  <c r="Y35" i="1"/>
  <c r="AT57" i="1"/>
  <c r="D10" i="3"/>
  <c r="AP114" i="1"/>
  <c r="AS113" i="1"/>
  <c r="AQ114" i="1"/>
  <c r="AT113" i="1"/>
  <c r="AR114" i="1"/>
  <c r="AS114" i="1"/>
  <c r="AU76" i="1"/>
  <c r="AN76" i="1"/>
  <c r="AN10" i="1"/>
  <c r="P76" i="1"/>
  <c r="P10" i="1"/>
  <c r="AJ76" i="1"/>
  <c r="AJ10" i="1"/>
  <c r="AF76" i="1"/>
  <c r="AF10" i="1"/>
  <c r="T76" i="1"/>
  <c r="T10" i="1"/>
  <c r="AB76" i="1"/>
  <c r="AB10" i="1"/>
  <c r="H76" i="1"/>
  <c r="H10" i="1"/>
  <c r="D76" i="1"/>
  <c r="D10" i="1"/>
  <c r="AK76" i="1"/>
  <c r="AO76" i="1"/>
  <c r="AV76" i="1"/>
  <c r="AV10" i="1"/>
  <c r="Q76" i="1"/>
  <c r="J76" i="1"/>
  <c r="J10" i="1"/>
  <c r="F76" i="1"/>
  <c r="F10" i="1"/>
  <c r="X76" i="1"/>
  <c r="X10" i="1"/>
  <c r="L76" i="1"/>
  <c r="L10" i="1"/>
  <c r="AC76" i="1"/>
  <c r="AH76" i="1"/>
  <c r="AH10" i="1"/>
  <c r="AD76" i="1"/>
  <c r="AD10" i="1"/>
  <c r="I76" i="1"/>
  <c r="AA76" i="1"/>
  <c r="U76" i="1"/>
  <c r="AE76" i="1"/>
  <c r="AP76" i="1"/>
  <c r="AP10" i="1"/>
  <c r="R76" i="1"/>
  <c r="R10" i="1"/>
  <c r="E76" i="1"/>
  <c r="AI76" i="1"/>
  <c r="G76" i="1"/>
  <c r="V76" i="1"/>
  <c r="V10" i="1"/>
  <c r="M76" i="1"/>
  <c r="O76" i="1"/>
  <c r="K76" i="1"/>
  <c r="AQ76" i="1"/>
  <c r="W76" i="1"/>
  <c r="AL76" i="1"/>
  <c r="AL10" i="1"/>
  <c r="N76" i="1"/>
  <c r="N10" i="1"/>
  <c r="AG76" i="1"/>
  <c r="AM76" i="1"/>
  <c r="S76" i="1"/>
  <c r="Z76" i="1"/>
  <c r="Z10" i="1"/>
  <c r="Y76" i="1"/>
  <c r="AR76" i="1"/>
  <c r="AR10" i="1"/>
  <c r="AS76" i="1"/>
  <c r="AT76" i="1"/>
  <c r="AT10" i="1"/>
  <c r="AT114" i="1"/>
  <c r="AU114" i="1"/>
  <c r="AW76" i="1"/>
  <c r="AX76" i="1"/>
  <c r="AX10" i="1"/>
  <c r="AU80" i="1"/>
  <c r="AC80" i="1"/>
  <c r="Y80" i="1"/>
  <c r="I80" i="1"/>
  <c r="U80" i="1"/>
  <c r="V80" i="1"/>
  <c r="V44" i="1"/>
  <c r="AD80" i="1"/>
  <c r="AD44" i="1"/>
  <c r="AV80" i="1"/>
  <c r="AV44" i="1"/>
  <c r="M80" i="1"/>
  <c r="G80" i="1"/>
  <c r="AG80" i="1"/>
  <c r="Z80" i="1"/>
  <c r="Z44" i="1"/>
  <c r="AH80" i="1"/>
  <c r="AH44" i="1"/>
  <c r="Q80" i="1"/>
  <c r="O80" i="1"/>
  <c r="AF80" i="1"/>
  <c r="AF44" i="1"/>
  <c r="AK80" i="1"/>
  <c r="E80" i="1"/>
  <c r="AL80" i="1"/>
  <c r="AL44" i="1"/>
  <c r="X80" i="1"/>
  <c r="X44" i="1"/>
  <c r="H80" i="1"/>
  <c r="H44" i="1"/>
  <c r="AA80" i="1"/>
  <c r="F80" i="1"/>
  <c r="F44" i="1"/>
  <c r="N80" i="1"/>
  <c r="N44" i="1"/>
  <c r="R80" i="1"/>
  <c r="R44" i="1"/>
  <c r="AB80" i="1"/>
  <c r="AB44" i="1"/>
  <c r="L80" i="1"/>
  <c r="L44" i="1"/>
  <c r="AE80" i="1"/>
  <c r="K80" i="1"/>
  <c r="J80" i="1"/>
  <c r="J44" i="1"/>
  <c r="AN80" i="1"/>
  <c r="AN44" i="1"/>
  <c r="T80" i="1"/>
  <c r="T44" i="1"/>
  <c r="D80" i="1"/>
  <c r="D44" i="1"/>
  <c r="AM80" i="1"/>
  <c r="W80" i="1"/>
  <c r="AJ80" i="1"/>
  <c r="AJ44" i="1"/>
  <c r="P80" i="1"/>
  <c r="P44" i="1"/>
  <c r="AI80" i="1"/>
  <c r="S80" i="1"/>
  <c r="AO80" i="1"/>
  <c r="AP80" i="1"/>
  <c r="AP44" i="1"/>
  <c r="AQ80" i="1"/>
  <c r="AR80" i="1"/>
  <c r="AR44" i="1"/>
  <c r="AS80" i="1"/>
  <c r="AT80" i="1"/>
  <c r="AT44" i="1"/>
  <c r="AZ113" i="1"/>
  <c r="BA113" i="1"/>
  <c r="AY76" i="1"/>
  <c r="AW80" i="1"/>
  <c r="AX80" i="1"/>
  <c r="AX44" i="1"/>
  <c r="AY114" i="1"/>
  <c r="AZ114" i="1"/>
  <c r="AY80" i="1"/>
  <c r="AO57" i="1"/>
  <c r="AN57" i="1"/>
  <c r="AY57" i="1"/>
  <c r="I10" i="3"/>
  <c r="M35" i="1"/>
  <c r="S35" i="1"/>
  <c r="R35" i="1"/>
  <c r="AC57" i="1"/>
  <c r="AD57" i="1"/>
  <c r="AJ35" i="1"/>
  <c r="AI35" i="1"/>
  <c r="BG57" i="1"/>
  <c r="E35" i="1"/>
  <c r="F35" i="1"/>
  <c r="V35" i="1"/>
  <c r="U35" i="1"/>
  <c r="P35" i="1"/>
  <c r="Q35" i="1"/>
  <c r="BG35" i="1"/>
  <c r="AH57" i="1"/>
  <c r="P48" i="1"/>
  <c r="K19" i="1"/>
  <c r="K35" i="1"/>
  <c r="T48" i="1"/>
  <c r="BB48" i="1"/>
  <c r="AR19" i="1"/>
  <c r="T37" i="1"/>
  <c r="BF19" i="1"/>
  <c r="BF35" i="1"/>
  <c r="H57" i="1"/>
  <c r="AH35" i="1"/>
  <c r="AQ35" i="1"/>
  <c r="AF35" i="1"/>
  <c r="AW37" i="1"/>
  <c r="G17" i="2"/>
  <c r="R48" i="1"/>
  <c r="AU19" i="1"/>
  <c r="AW48" i="1"/>
  <c r="AW57" i="1"/>
  <c r="G10" i="3"/>
  <c r="E48" i="1"/>
  <c r="E57" i="1"/>
  <c r="AK33" i="1"/>
  <c r="AL33" i="1"/>
  <c r="AZ33" i="1"/>
  <c r="J13" i="2"/>
  <c r="BA33" i="1"/>
  <c r="K13" i="2"/>
  <c r="L33" i="1"/>
  <c r="K33" i="1"/>
  <c r="AE33" i="1"/>
  <c r="AU33" i="1"/>
  <c r="E13" i="2"/>
  <c r="AT33" i="1"/>
  <c r="D13" i="2"/>
  <c r="AW33" i="1"/>
  <c r="G13" i="2"/>
  <c r="X33" i="1"/>
  <c r="W33" i="1"/>
  <c r="AP33" i="1"/>
  <c r="AQ33" i="1"/>
  <c r="G33" i="1"/>
  <c r="H33" i="1"/>
  <c r="AA33" i="1"/>
  <c r="Z33" i="1"/>
  <c r="F37" i="1"/>
  <c r="J37" i="1"/>
  <c r="AH37" i="1"/>
  <c r="BC37" i="1"/>
  <c r="BG33" i="1"/>
  <c r="X37" i="1"/>
  <c r="AF37" i="1"/>
  <c r="AI33" i="1"/>
  <c r="L37" i="1"/>
  <c r="AN37" i="1"/>
  <c r="AV37" i="1"/>
  <c r="F17" i="2"/>
  <c r="AZ37" i="1"/>
  <c r="J17" i="2"/>
  <c r="H37" i="1"/>
  <c r="AR37" i="1"/>
  <c r="B17" i="2"/>
  <c r="E37" i="1"/>
  <c r="Q37" i="1"/>
  <c r="U37" i="1"/>
  <c r="Y37" i="1"/>
  <c r="AG37" i="1"/>
  <c r="AK37" i="1"/>
  <c r="AO37" i="1"/>
  <c r="AB37" i="1"/>
  <c r="AC37" i="1"/>
  <c r="BD37" i="1"/>
  <c r="BE37" i="1"/>
  <c r="I37" i="1"/>
  <c r="AS37" i="1"/>
  <c r="C17" i="2"/>
  <c r="M37" i="1"/>
  <c r="BA37" i="1"/>
  <c r="K17" i="2"/>
  <c r="AJ37" i="1"/>
  <c r="G37" i="1"/>
  <c r="P37" i="1"/>
  <c r="O37" i="1"/>
  <c r="AU37" i="1"/>
  <c r="E17" i="2"/>
  <c r="AW32" i="1"/>
  <c r="G12" i="2"/>
  <c r="AX32" i="1"/>
  <c r="H12" i="2"/>
  <c r="E32" i="1"/>
  <c r="G20" i="1"/>
  <c r="G36" i="1"/>
  <c r="K32" i="1"/>
  <c r="M32" i="1"/>
  <c r="AT18" i="1"/>
  <c r="AB36" i="1"/>
  <c r="AM20" i="1"/>
  <c r="U20" i="1"/>
  <c r="AC20" i="1"/>
  <c r="AK20" i="1"/>
  <c r="AK36" i="1"/>
  <c r="BE18" i="1"/>
  <c r="U18" i="1"/>
  <c r="V20" i="1"/>
  <c r="J32" i="1"/>
  <c r="S32" i="1"/>
  <c r="AQ32" i="1"/>
  <c r="BA32" i="1"/>
  <c r="K12" i="2"/>
  <c r="BB18" i="1"/>
  <c r="AB32" i="1"/>
  <c r="E18" i="1"/>
  <c r="F34" i="1"/>
  <c r="AP20" i="1"/>
  <c r="H32" i="1"/>
  <c r="N32" i="1"/>
  <c r="Q32" i="1"/>
  <c r="Z32" i="1"/>
  <c r="AD32" i="1"/>
  <c r="AK32" i="1"/>
  <c r="AM32" i="1"/>
  <c r="AN32" i="1"/>
  <c r="BD20" i="1"/>
  <c r="Y32" i="1"/>
  <c r="R20" i="1"/>
  <c r="AP18" i="1"/>
  <c r="AV18" i="1"/>
  <c r="F32" i="1"/>
  <c r="BE32" i="1"/>
  <c r="BD32" i="1"/>
  <c r="T32" i="1"/>
  <c r="AH32" i="1"/>
  <c r="AR32" i="1"/>
  <c r="B12" i="2"/>
  <c r="AS32" i="1"/>
  <c r="C12" i="2"/>
  <c r="AV32" i="1"/>
  <c r="F12" i="2"/>
  <c r="AU32" i="1"/>
  <c r="E12" i="2"/>
  <c r="L32" i="1"/>
  <c r="O32" i="1"/>
  <c r="R32" i="1"/>
  <c r="U32" i="1"/>
  <c r="X32" i="1"/>
  <c r="W32" i="1"/>
  <c r="AO32" i="1"/>
  <c r="AP32" i="1"/>
  <c r="AZ32" i="1"/>
  <c r="J12" i="2"/>
  <c r="AY32" i="1"/>
  <c r="I12" i="2"/>
  <c r="BG32" i="1"/>
  <c r="V32" i="1"/>
  <c r="W20" i="1"/>
  <c r="AJ32" i="1"/>
  <c r="BE36" i="1"/>
  <c r="J18" i="1"/>
  <c r="AQ20" i="1"/>
  <c r="AR36" i="1"/>
  <c r="B16" i="2"/>
  <c r="O18" i="1"/>
  <c r="AH18" i="1"/>
  <c r="AF16" i="1"/>
  <c r="AF32" i="1"/>
  <c r="N18" i="1"/>
  <c r="F18" i="1"/>
  <c r="J20" i="1"/>
  <c r="Z18" i="1"/>
  <c r="AD18" i="1"/>
  <c r="AE34" i="1"/>
  <c r="N20" i="1"/>
  <c r="AI32" i="1"/>
  <c r="AL32" i="1"/>
  <c r="F20" i="1"/>
  <c r="R18" i="1"/>
  <c r="AQ18" i="1"/>
  <c r="AY20" i="1"/>
  <c r="BB32" i="1"/>
  <c r="AB18" i="1"/>
  <c r="AR18" i="1"/>
  <c r="AR34" i="1"/>
  <c r="B14" i="2"/>
  <c r="D18" i="1"/>
  <c r="H18" i="1"/>
  <c r="AZ18" i="1"/>
  <c r="BG18" i="1"/>
  <c r="BG20" i="1"/>
  <c r="Y20" i="1"/>
  <c r="M15" i="1"/>
  <c r="BA20" i="1"/>
  <c r="BB36" i="1"/>
  <c r="AK15" i="1"/>
  <c r="AK18" i="1"/>
  <c r="Q20" i="1"/>
  <c r="AB31" i="1"/>
  <c r="E20" i="1"/>
  <c r="F36" i="1"/>
  <c r="AE36" i="1"/>
  <c r="AF36" i="1"/>
  <c r="AU18" i="1"/>
  <c r="AV31" i="1"/>
  <c r="F11" i="2"/>
  <c r="AI20" i="1"/>
  <c r="AJ36" i="1"/>
  <c r="AU20" i="1"/>
  <c r="R36" i="1"/>
  <c r="D20" i="1"/>
  <c r="E36" i="1"/>
  <c r="AE15" i="1"/>
  <c r="AE18" i="1"/>
  <c r="AY15" i="1"/>
  <c r="AY18" i="1"/>
  <c r="J36" i="1"/>
  <c r="L20" i="1"/>
  <c r="M36" i="1"/>
  <c r="O36" i="1"/>
  <c r="AU36" i="1"/>
  <c r="E16" i="2"/>
  <c r="BD18" i="1"/>
  <c r="BE34" i="1"/>
  <c r="BE31" i="1"/>
  <c r="BF18" i="1"/>
  <c r="BF34" i="1"/>
  <c r="BF31" i="1"/>
  <c r="W36" i="1"/>
  <c r="V36" i="1"/>
  <c r="BA18" i="1"/>
  <c r="BA34" i="1"/>
  <c r="K14" i="2"/>
  <c r="BB31" i="1"/>
  <c r="BC18" i="1"/>
  <c r="BC34" i="1"/>
  <c r="BC31" i="1"/>
  <c r="AU31" i="1"/>
  <c r="E11" i="2"/>
  <c r="AZ20" i="1"/>
  <c r="V15" i="1"/>
  <c r="K20" i="1"/>
  <c r="BC20" i="1"/>
  <c r="BC36" i="1"/>
  <c r="BF20" i="1"/>
  <c r="BF36" i="1"/>
  <c r="AS20" i="1"/>
  <c r="AS36" i="1"/>
  <c r="C16" i="2"/>
  <c r="Z20" i="1"/>
  <c r="AA36" i="1"/>
  <c r="AR31" i="1"/>
  <c r="B11" i="2"/>
  <c r="S20" i="1"/>
  <c r="S36" i="1"/>
  <c r="H20" i="1"/>
  <c r="I15" i="1"/>
  <c r="AF31" i="1"/>
  <c r="AL20" i="1"/>
  <c r="AL36" i="1"/>
  <c r="G18" i="1"/>
  <c r="G34" i="1"/>
  <c r="AN36" i="1"/>
  <c r="N31" i="1"/>
  <c r="AX20" i="1"/>
  <c r="AM31" i="1"/>
  <c r="AQ31" i="1"/>
  <c r="T20" i="1"/>
  <c r="AV36" i="1"/>
  <c r="F16" i="2"/>
  <c r="K18" i="1"/>
  <c r="K34" i="1"/>
  <c r="K31" i="1"/>
  <c r="S18" i="1"/>
  <c r="S34" i="1"/>
  <c r="S31" i="1"/>
  <c r="AG18" i="1"/>
  <c r="AH31" i="1"/>
  <c r="AG31" i="1"/>
  <c r="AP31" i="1"/>
  <c r="AO18" i="1"/>
  <c r="AO31" i="1"/>
  <c r="AS18" i="1"/>
  <c r="AS31" i="1"/>
  <c r="C11" i="2"/>
  <c r="AT31" i="1"/>
  <c r="D11" i="2"/>
  <c r="AW18" i="1"/>
  <c r="AW34" i="1"/>
  <c r="G14" i="2"/>
  <c r="AW31" i="1"/>
  <c r="G11" i="2"/>
  <c r="L18" i="1"/>
  <c r="L31" i="1"/>
  <c r="P31" i="1"/>
  <c r="P18" i="1"/>
  <c r="P34" i="1"/>
  <c r="T31" i="1"/>
  <c r="T18" i="1"/>
  <c r="U31" i="1"/>
  <c r="W31" i="1"/>
  <c r="W18" i="1"/>
  <c r="AL18" i="1"/>
  <c r="AX31" i="1"/>
  <c r="H11" i="2"/>
  <c r="AX18" i="1"/>
  <c r="AU34" i="1"/>
  <c r="E14" i="2"/>
  <c r="N36" i="1"/>
  <c r="R31" i="1"/>
  <c r="Q31" i="1"/>
  <c r="Q18" i="1"/>
  <c r="X18" i="1"/>
  <c r="X31" i="1"/>
  <c r="AI18" i="1"/>
  <c r="AI31" i="1"/>
  <c r="AC36" i="1"/>
  <c r="AD36" i="1"/>
  <c r="Y31" i="1"/>
  <c r="Z31" i="1"/>
  <c r="Y18" i="1"/>
  <c r="AJ31" i="1"/>
  <c r="AJ18" i="1"/>
  <c r="AN18" i="1"/>
  <c r="AN31" i="1"/>
  <c r="M18" i="1"/>
  <c r="AA31" i="1"/>
  <c r="AG20" i="1"/>
  <c r="X20" i="1"/>
  <c r="X36" i="1"/>
  <c r="BA31" i="1"/>
  <c r="K11" i="2"/>
  <c r="P20" i="1"/>
  <c r="AW20" i="1"/>
  <c r="AW36" i="1"/>
  <c r="G16" i="2"/>
  <c r="E31" i="1"/>
  <c r="AO20" i="1"/>
  <c r="AO36" i="1"/>
  <c r="AM18" i="1"/>
  <c r="I18" i="1"/>
  <c r="Z36" i="1"/>
  <c r="BD31" i="1"/>
  <c r="H31" i="1"/>
  <c r="F31" i="1"/>
  <c r="M31" i="1"/>
  <c r="AQ36" i="1"/>
  <c r="BG31" i="1"/>
  <c r="AA18" i="1"/>
  <c r="AC15" i="1"/>
  <c r="E11" i="1"/>
  <c r="U11" i="1"/>
  <c r="AQ11" i="1"/>
  <c r="E12" i="1"/>
  <c r="E28" i="1"/>
  <c r="Q12" i="1"/>
  <c r="AG12" i="1"/>
  <c r="BE45" i="1"/>
  <c r="BE54" i="1"/>
  <c r="AU12" i="1"/>
  <c r="BF12" i="1"/>
  <c r="AF91" i="1"/>
  <c r="P91" i="1"/>
  <c r="P11" i="1"/>
  <c r="P27" i="1"/>
  <c r="F11" i="1"/>
  <c r="AH11" i="1"/>
  <c r="D91" i="1"/>
  <c r="D11" i="1"/>
  <c r="BB91" i="1"/>
  <c r="F12" i="1"/>
  <c r="N12" i="1"/>
  <c r="N28" i="1"/>
  <c r="V12" i="1"/>
  <c r="V28" i="1"/>
  <c r="Z12" i="1"/>
  <c r="AD12" i="1"/>
  <c r="AP12" i="1"/>
  <c r="AP28" i="1"/>
  <c r="AT12" i="1"/>
  <c r="AT28" i="1"/>
  <c r="D8" i="2"/>
  <c r="BB12" i="1"/>
  <c r="BB28" i="1"/>
  <c r="O99" i="1"/>
  <c r="Y99" i="1"/>
  <c r="Y42" i="1"/>
  <c r="AE99" i="1"/>
  <c r="AI99" i="1"/>
  <c r="AS99" i="1"/>
  <c r="AY99" i="1"/>
  <c r="AY45" i="1"/>
  <c r="U28" i="1"/>
  <c r="AC12" i="1"/>
  <c r="K99" i="1"/>
  <c r="K45" i="1"/>
  <c r="AP42" i="1"/>
  <c r="AR99" i="1"/>
  <c r="BD99" i="1"/>
  <c r="BD12" i="1"/>
  <c r="BD28" i="1"/>
  <c r="AO91" i="1"/>
  <c r="AO11" i="1"/>
  <c r="AG42" i="1"/>
  <c r="Y91" i="1"/>
  <c r="AC91" i="1"/>
  <c r="AC8" i="1"/>
  <c r="AC24" i="1"/>
  <c r="AG91" i="1"/>
  <c r="AN91" i="1"/>
  <c r="AN8" i="1"/>
  <c r="AT91" i="1"/>
  <c r="AW91" i="1"/>
  <c r="AW11" i="1"/>
  <c r="I45" i="1"/>
  <c r="M45" i="1"/>
  <c r="Q45" i="1"/>
  <c r="U45" i="1"/>
  <c r="U46" i="1"/>
  <c r="AC45" i="1"/>
  <c r="AG45" i="1"/>
  <c r="AO45" i="1"/>
  <c r="AW45" i="1"/>
  <c r="AW54" i="1"/>
  <c r="G7" i="3"/>
  <c r="BA45" i="1"/>
  <c r="G12" i="1"/>
  <c r="O45" i="1"/>
  <c r="O46" i="1"/>
  <c r="S12" i="1"/>
  <c r="AA12" i="1"/>
  <c r="AE12" i="1"/>
  <c r="AI12" i="1"/>
  <c r="AY12" i="1"/>
  <c r="AY13" i="1"/>
  <c r="BC12" i="1"/>
  <c r="L99" i="1"/>
  <c r="L45" i="1"/>
  <c r="V99" i="1"/>
  <c r="AM99" i="1"/>
  <c r="AM42" i="1"/>
  <c r="BF91" i="1"/>
  <c r="BG99" i="1"/>
  <c r="AK11" i="1"/>
  <c r="K11" i="1"/>
  <c r="I12" i="1"/>
  <c r="AS12" i="1"/>
  <c r="AU91" i="1"/>
  <c r="AU11" i="1"/>
  <c r="AH99" i="1"/>
  <c r="AH45" i="1"/>
  <c r="AX99" i="1"/>
  <c r="AX12" i="1"/>
  <c r="E99" i="1"/>
  <c r="E45" i="1"/>
  <c r="E46" i="1"/>
  <c r="H91" i="1"/>
  <c r="V91" i="1"/>
  <c r="V11" i="1"/>
  <c r="D12" i="1"/>
  <c r="H12" i="1"/>
  <c r="H28" i="1"/>
  <c r="P12" i="1"/>
  <c r="X12" i="1"/>
  <c r="AB12" i="1"/>
  <c r="AB28" i="1"/>
  <c r="AF12" i="1"/>
  <c r="AJ12" i="1"/>
  <c r="AJ28" i="1"/>
  <c r="AN12" i="1"/>
  <c r="AR12" i="1"/>
  <c r="AZ12" i="1"/>
  <c r="T12" i="1"/>
  <c r="J12" i="1"/>
  <c r="J28" i="1"/>
  <c r="AL12" i="1"/>
  <c r="AL28" i="1"/>
  <c r="J99" i="1"/>
  <c r="W99" i="1"/>
  <c r="W12" i="1"/>
  <c r="W28" i="1"/>
  <c r="AK99" i="1"/>
  <c r="AK12" i="1"/>
  <c r="AQ99" i="1"/>
  <c r="AQ12" i="1"/>
  <c r="R12" i="1"/>
  <c r="R28" i="1"/>
  <c r="AD28" i="1"/>
  <c r="G28" i="1"/>
  <c r="AA28" i="1"/>
  <c r="AE28" i="1"/>
  <c r="BC28" i="1"/>
  <c r="AW28" i="1"/>
  <c r="G8" i="2"/>
  <c r="AV28" i="1"/>
  <c r="F8" i="2"/>
  <c r="BA28" i="1"/>
  <c r="K8" i="2"/>
  <c r="T28" i="1"/>
  <c r="AO28" i="1"/>
  <c r="F45" i="1"/>
  <c r="J45" i="1"/>
  <c r="J54" i="1"/>
  <c r="N45" i="1"/>
  <c r="R45" i="1"/>
  <c r="V45" i="1"/>
  <c r="Z45" i="1"/>
  <c r="Z46" i="1"/>
  <c r="AD45" i="1"/>
  <c r="AL45" i="1"/>
  <c r="AP45" i="1"/>
  <c r="AP54" i="1"/>
  <c r="AT45" i="1"/>
  <c r="AX45" i="1"/>
  <c r="BB45" i="1"/>
  <c r="BB54" i="1"/>
  <c r="Y45" i="1"/>
  <c r="Y54" i="1"/>
  <c r="AK45" i="1"/>
  <c r="AB8" i="1"/>
  <c r="AE42" i="1"/>
  <c r="AU42" i="1"/>
  <c r="I42" i="1"/>
  <c r="U42" i="1"/>
  <c r="G45" i="1"/>
  <c r="G46" i="1"/>
  <c r="S45" i="1"/>
  <c r="W45" i="1"/>
  <c r="AA45" i="1"/>
  <c r="AE45" i="1"/>
  <c r="AI45" i="1"/>
  <c r="AQ45" i="1"/>
  <c r="AQ46" i="1"/>
  <c r="AU45" i="1"/>
  <c r="AU46" i="1"/>
  <c r="BC45" i="1"/>
  <c r="BF45" i="1"/>
  <c r="BF54" i="1"/>
  <c r="O12" i="1"/>
  <c r="O28" i="1"/>
  <c r="L12" i="1"/>
  <c r="AS45" i="1"/>
  <c r="X8" i="1"/>
  <c r="D45" i="1"/>
  <c r="H45" i="1"/>
  <c r="P45" i="1"/>
  <c r="T45" i="1"/>
  <c r="T54" i="1"/>
  <c r="X45" i="1"/>
  <c r="X54" i="1"/>
  <c r="AB45" i="1"/>
  <c r="AF45" i="1"/>
  <c r="AF54" i="1"/>
  <c r="AJ45" i="1"/>
  <c r="AJ54" i="1"/>
  <c r="AN45" i="1"/>
  <c r="AR45" i="1"/>
  <c r="AZ45" i="1"/>
  <c r="BD45" i="1"/>
  <c r="BD54" i="1"/>
  <c r="BE12" i="1"/>
  <c r="BF28" i="1"/>
  <c r="N54" i="1"/>
  <c r="R54" i="1"/>
  <c r="AD54" i="1"/>
  <c r="AX54" i="1"/>
  <c r="H7" i="3"/>
  <c r="S54" i="1"/>
  <c r="AA54" i="1"/>
  <c r="AE54" i="1"/>
  <c r="AU54" i="1"/>
  <c r="E7" i="3"/>
  <c r="H46" i="1"/>
  <c r="J42" i="1"/>
  <c r="R42" i="1"/>
  <c r="AD42" i="1"/>
  <c r="AX46" i="1"/>
  <c r="D46" i="1"/>
  <c r="AN46" i="1"/>
  <c r="AV46" i="1"/>
  <c r="M46" i="1"/>
  <c r="I11" i="1"/>
  <c r="I13" i="1"/>
  <c r="Y11" i="1"/>
  <c r="AG11" i="1"/>
  <c r="BA11" i="1"/>
  <c r="L8" i="1"/>
  <c r="J11" i="1"/>
  <c r="N11" i="1"/>
  <c r="N27" i="1"/>
  <c r="R11" i="1"/>
  <c r="Z11" i="1"/>
  <c r="Z27" i="1"/>
  <c r="AD11" i="1"/>
  <c r="AL11" i="1"/>
  <c r="AM27" i="1"/>
  <c r="AP11" i="1"/>
  <c r="AT11" i="1"/>
  <c r="AT27" i="1"/>
  <c r="D7" i="2"/>
  <c r="AX11" i="1"/>
  <c r="BB11" i="1"/>
  <c r="BB27" i="1"/>
  <c r="H11" i="1"/>
  <c r="AF11" i="1"/>
  <c r="AJ11" i="1"/>
  <c r="AR8" i="1"/>
  <c r="AC11" i="1"/>
  <c r="BE11" i="1"/>
  <c r="O11" i="1"/>
  <c r="S11" i="1"/>
  <c r="AR11" i="1"/>
  <c r="AS27" i="1"/>
  <c r="C7" i="2"/>
  <c r="AZ11" i="1"/>
  <c r="BD11" i="1"/>
  <c r="G11" i="1"/>
  <c r="G13" i="1"/>
  <c r="W11" i="1"/>
  <c r="AA11" i="1"/>
  <c r="AA27" i="1"/>
  <c r="AE11" i="1"/>
  <c r="AE27" i="1"/>
  <c r="AI11" i="1"/>
  <c r="AJ27" i="1"/>
  <c r="AY11" i="1"/>
  <c r="AG27" i="1"/>
  <c r="AK27" i="1"/>
  <c r="BF11" i="1"/>
  <c r="BF27" i="1"/>
  <c r="BG11" i="1"/>
  <c r="L11" i="1"/>
  <c r="L27" i="1"/>
  <c r="T11" i="1"/>
  <c r="T27" i="1"/>
  <c r="X11" i="1"/>
  <c r="AB11" i="1"/>
  <c r="AB27" i="1"/>
  <c r="AN11" i="1"/>
  <c r="AN27" i="1"/>
  <c r="BD27" i="1"/>
  <c r="F27" i="1"/>
  <c r="O27" i="1"/>
  <c r="R27" i="1"/>
  <c r="S27" i="1"/>
  <c r="AD27" i="1"/>
  <c r="AH27" i="1"/>
  <c r="AI27" i="1"/>
  <c r="AY27" i="1"/>
  <c r="I7" i="2"/>
  <c r="AQ27" i="1"/>
  <c r="F13" i="1"/>
  <c r="N13" i="1"/>
  <c r="AC13" i="1"/>
  <c r="AS13" i="1"/>
  <c r="AP13" i="1"/>
  <c r="AT13" i="1"/>
  <c r="AT29" i="1"/>
  <c r="D9" i="2"/>
  <c r="G26" i="1"/>
  <c r="AA8" i="1"/>
  <c r="AB24" i="1"/>
  <c r="E8" i="1"/>
  <c r="F26" i="1"/>
  <c r="M26" i="1"/>
  <c r="M13" i="1"/>
  <c r="U8" i="1"/>
  <c r="U26" i="1"/>
  <c r="V26" i="1"/>
  <c r="U13" i="1"/>
  <c r="AG8" i="1"/>
  <c r="AG13" i="1"/>
  <c r="AO8" i="1"/>
  <c r="AI42" i="1"/>
  <c r="AI53" i="1"/>
  <c r="AU26" i="1"/>
  <c r="E6" i="2"/>
  <c r="AY26" i="1"/>
  <c r="I6" i="2"/>
  <c r="I8" i="1"/>
  <c r="Q26" i="1"/>
  <c r="Q13" i="1"/>
  <c r="Q8" i="1"/>
  <c r="AH53" i="1"/>
  <c r="N8" i="1"/>
  <c r="AY44" i="1"/>
  <c r="X53" i="1"/>
  <c r="AF26" i="1"/>
  <c r="AZ80" i="1"/>
  <c r="AZ44" i="1"/>
  <c r="AZ42" i="1"/>
  <c r="BA114" i="1"/>
  <c r="BB113" i="1"/>
  <c r="BA76" i="1"/>
  <c r="BA10" i="1"/>
  <c r="BA8" i="1"/>
  <c r="AZ76" i="1"/>
  <c r="AZ10" i="1"/>
  <c r="BG12" i="1"/>
  <c r="BG28" i="1"/>
  <c r="BG45" i="1"/>
  <c r="AD53" i="1"/>
  <c r="AK53" i="1"/>
  <c r="W53" i="1"/>
  <c r="AR53" i="1"/>
  <c r="B6" i="3"/>
  <c r="K53" i="1"/>
  <c r="F53" i="1"/>
  <c r="AV42" i="1"/>
  <c r="AV51" i="1"/>
  <c r="F4" i="3"/>
  <c r="L53" i="1"/>
  <c r="AJ42" i="1"/>
  <c r="F42" i="1"/>
  <c r="AE46" i="1"/>
  <c r="H53" i="1"/>
  <c r="D42" i="1"/>
  <c r="W42" i="1"/>
  <c r="J51" i="1"/>
  <c r="AX42" i="1"/>
  <c r="M42" i="1"/>
  <c r="R46" i="1"/>
  <c r="AY53" i="1"/>
  <c r="I6" i="3"/>
  <c r="AS42" i="1"/>
  <c r="AS53" i="1"/>
  <c r="C6" i="3"/>
  <c r="AQ53" i="1"/>
  <c r="AO46" i="1"/>
  <c r="AO42" i="1"/>
  <c r="AO53" i="1"/>
  <c r="T53" i="1"/>
  <c r="AB42" i="1"/>
  <c r="AB53" i="1"/>
  <c r="N42" i="1"/>
  <c r="N53" i="1"/>
  <c r="AA42" i="1"/>
  <c r="AA53" i="1"/>
  <c r="AA46" i="1"/>
  <c r="X42" i="1"/>
  <c r="Y53" i="1"/>
  <c r="E42" i="1"/>
  <c r="E53" i="1"/>
  <c r="AF42" i="1"/>
  <c r="AF53" i="1"/>
  <c r="Q42" i="1"/>
  <c r="Q46" i="1"/>
  <c r="Z53" i="1"/>
  <c r="G42" i="1"/>
  <c r="V53" i="1"/>
  <c r="V42" i="1"/>
  <c r="V51" i="1"/>
  <c r="I53" i="1"/>
  <c r="I46" i="1"/>
  <c r="AC46" i="1"/>
  <c r="AC53" i="1"/>
  <c r="T42" i="1"/>
  <c r="AB46" i="1"/>
  <c r="N46" i="1"/>
  <c r="AX53" i="1"/>
  <c r="H6" i="3"/>
  <c r="AW42" i="1"/>
  <c r="AW53" i="1"/>
  <c r="G6" i="3"/>
  <c r="AZ53" i="1"/>
  <c r="J6" i="3"/>
  <c r="R53" i="1"/>
  <c r="G53" i="1"/>
  <c r="J53" i="1"/>
  <c r="O53" i="1"/>
  <c r="AN53" i="1"/>
  <c r="AV53" i="1"/>
  <c r="F6" i="3"/>
  <c r="AE53" i="1"/>
  <c r="AC42" i="1"/>
  <c r="X46" i="1"/>
  <c r="AU53" i="1"/>
  <c r="E6" i="3"/>
  <c r="AJ53" i="1"/>
  <c r="AT42" i="1"/>
  <c r="AT46" i="1"/>
  <c r="AT53" i="1"/>
  <c r="D6" i="3"/>
  <c r="AR46" i="1"/>
  <c r="AR42" i="1"/>
  <c r="AP53" i="1"/>
  <c r="S46" i="1"/>
  <c r="S42" i="1"/>
  <c r="P42" i="1"/>
  <c r="P53" i="1"/>
  <c r="Z42" i="1"/>
  <c r="AI46" i="1"/>
  <c r="M53" i="1"/>
  <c r="AL53" i="1"/>
  <c r="U53" i="1"/>
  <c r="AL42" i="1"/>
  <c r="L42" i="1"/>
  <c r="AD46" i="1"/>
  <c r="AK42" i="1"/>
  <c r="AK51" i="1"/>
  <c r="O42" i="1"/>
  <c r="K42" i="1"/>
  <c r="K51" i="1"/>
  <c r="H42" i="1"/>
  <c r="AG46" i="1"/>
  <c r="W46" i="1"/>
  <c r="AG53" i="1"/>
  <c r="AN42" i="1"/>
  <c r="AX26" i="1"/>
  <c r="H6" i="2"/>
  <c r="AG26" i="1"/>
  <c r="AX8" i="1"/>
  <c r="AT26" i="1"/>
  <c r="D6" i="2"/>
  <c r="AS26" i="1"/>
  <c r="C6" i="2"/>
  <c r="Y26" i="1"/>
  <c r="Z26" i="1"/>
  <c r="S13" i="1"/>
  <c r="S8" i="1"/>
  <c r="AL8" i="1"/>
  <c r="AM26" i="1"/>
  <c r="AL26" i="1"/>
  <c r="AQ26" i="1"/>
  <c r="AR26" i="1"/>
  <c r="B6" i="2"/>
  <c r="O8" i="1"/>
  <c r="P26" i="1"/>
  <c r="O13" i="1"/>
  <c r="O26" i="1"/>
  <c r="V8" i="1"/>
  <c r="AI8" i="1"/>
  <c r="R13" i="1"/>
  <c r="R8" i="1"/>
  <c r="R26" i="1"/>
  <c r="AE8" i="1"/>
  <c r="AD13" i="1"/>
  <c r="AD26" i="1"/>
  <c r="AC26" i="1"/>
  <c r="X26" i="1"/>
  <c r="J13" i="1"/>
  <c r="J26" i="1"/>
  <c r="J8" i="1"/>
  <c r="AV8" i="1"/>
  <c r="AW26" i="1"/>
  <c r="G6" i="2"/>
  <c r="AV13" i="1"/>
  <c r="AV26" i="1"/>
  <c r="F6" i="2"/>
  <c r="AK8" i="1"/>
  <c r="AK26" i="1"/>
  <c r="H26" i="1"/>
  <c r="H13" i="1"/>
  <c r="T26" i="1"/>
  <c r="T8" i="1"/>
  <c r="T24" i="1"/>
  <c r="AJ26" i="1"/>
  <c r="AJ8" i="1"/>
  <c r="AN26" i="1"/>
  <c r="AO26" i="1"/>
  <c r="AS8" i="1"/>
  <c r="H8" i="1"/>
  <c r="BA26" i="1"/>
  <c r="K6" i="2"/>
  <c r="AB26" i="1"/>
  <c r="AA26" i="1"/>
  <c r="K26" i="1"/>
  <c r="W26" i="1"/>
  <c r="I26" i="1"/>
  <c r="AQ8" i="1"/>
  <c r="AD8" i="1"/>
  <c r="L26" i="1"/>
  <c r="E26" i="1"/>
  <c r="AP8" i="1"/>
  <c r="Z8" i="1"/>
  <c r="W8" i="1"/>
  <c r="M8" i="1"/>
  <c r="G8" i="1"/>
  <c r="AF13" i="1"/>
  <c r="AU8" i="1"/>
  <c r="AF8" i="1"/>
  <c r="F8" i="1"/>
  <c r="F24" i="1"/>
  <c r="AP26" i="1"/>
  <c r="AH26" i="1"/>
  <c r="N26" i="1"/>
  <c r="AT8" i="1"/>
  <c r="AX57" i="1"/>
  <c r="H10" i="3"/>
  <c r="AV35" i="1"/>
  <c r="F15" i="2"/>
  <c r="AU35" i="1"/>
  <c r="E15" i="2"/>
  <c r="AR35" i="1"/>
  <c r="B15" i="2"/>
  <c r="AS35" i="1"/>
  <c r="C15" i="2"/>
  <c r="P57" i="1"/>
  <c r="Q57" i="1"/>
  <c r="AE37" i="1"/>
  <c r="S57" i="1"/>
  <c r="R57" i="1"/>
  <c r="BC57" i="1"/>
  <c r="BB57" i="1"/>
  <c r="L35" i="1"/>
  <c r="T57" i="1"/>
  <c r="U57" i="1"/>
  <c r="F57" i="1"/>
  <c r="E34" i="1"/>
  <c r="W37" i="1"/>
  <c r="I34" i="1"/>
  <c r="BG34" i="1"/>
  <c r="AQ34" i="1"/>
  <c r="AV34" i="1"/>
  <c r="F14" i="2"/>
  <c r="BB37" i="1"/>
  <c r="AM34" i="1"/>
  <c r="H36" i="1"/>
  <c r="BG36" i="1"/>
  <c r="AY36" i="1"/>
  <c r="I16" i="2"/>
  <c r="AF18" i="1"/>
  <c r="AF34" i="1"/>
  <c r="BA36" i="1"/>
  <c r="K16" i="2"/>
  <c r="O34" i="1"/>
  <c r="AA34" i="1"/>
  <c r="AM36" i="1"/>
  <c r="K36" i="1"/>
  <c r="M34" i="1"/>
  <c r="Q34" i="1"/>
  <c r="AS34" i="1"/>
  <c r="C14" i="2"/>
  <c r="BB34" i="1"/>
  <c r="AZ34" i="1"/>
  <c r="J14" i="2"/>
  <c r="Y34" i="1"/>
  <c r="AI34" i="1"/>
  <c r="AG32" i="1"/>
  <c r="L36" i="1"/>
  <c r="AJ34" i="1"/>
  <c r="AK31" i="1"/>
  <c r="AL31" i="1"/>
  <c r="AI36" i="1"/>
  <c r="AE31" i="1"/>
  <c r="AL34" i="1"/>
  <c r="AX34" i="1"/>
  <c r="H14" i="2"/>
  <c r="T34" i="1"/>
  <c r="AZ31" i="1"/>
  <c r="J11" i="2"/>
  <c r="AZ36" i="1"/>
  <c r="J16" i="2"/>
  <c r="AY31" i="1"/>
  <c r="I11" i="2"/>
  <c r="BD36" i="1"/>
  <c r="U34" i="1"/>
  <c r="X34" i="1"/>
  <c r="AT34" i="1"/>
  <c r="D14" i="2"/>
  <c r="V18" i="1"/>
  <c r="V34" i="1"/>
  <c r="V31" i="1"/>
  <c r="R34" i="1"/>
  <c r="AT36" i="1"/>
  <c r="D16" i="2"/>
  <c r="U36" i="1"/>
  <c r="T36" i="1"/>
  <c r="BD34" i="1"/>
  <c r="AO34" i="1"/>
  <c r="AG34" i="1"/>
  <c r="I36" i="1"/>
  <c r="J31" i="1"/>
  <c r="I31" i="1"/>
  <c r="H34" i="1"/>
  <c r="AH36" i="1"/>
  <c r="AG36" i="1"/>
  <c r="J34" i="1"/>
  <c r="AN34" i="1"/>
  <c r="AX36" i="1"/>
  <c r="H16" i="2"/>
  <c r="AH34" i="1"/>
  <c r="Y36" i="1"/>
  <c r="AY34" i="1"/>
  <c r="I14" i="2"/>
  <c r="AK34" i="1"/>
  <c r="AD31" i="1"/>
  <c r="AC18" i="1"/>
  <c r="AC31" i="1"/>
  <c r="Q36" i="1"/>
  <c r="P36" i="1"/>
  <c r="Z34" i="1"/>
  <c r="N34" i="1"/>
  <c r="L34" i="1"/>
  <c r="AP36" i="1"/>
  <c r="AB34" i="1"/>
  <c r="AP34" i="1"/>
  <c r="AQ28" i="1"/>
  <c r="AQ13" i="1"/>
  <c r="AO13" i="1"/>
  <c r="AP27" i="1"/>
  <c r="L54" i="1"/>
  <c r="K54" i="1"/>
  <c r="AK28" i="1"/>
  <c r="AK13" i="1"/>
  <c r="AK29" i="1"/>
  <c r="V27" i="1"/>
  <c r="V13" i="1"/>
  <c r="AH54" i="1"/>
  <c r="AI54" i="1"/>
  <c r="AH46" i="1"/>
  <c r="AW27" i="1"/>
  <c r="G7" i="2"/>
  <c r="AX27" i="1"/>
  <c r="H7" i="2"/>
  <c r="AW13" i="1"/>
  <c r="M54" i="1"/>
  <c r="L46" i="1"/>
  <c r="AY54" i="1"/>
  <c r="I7" i="3"/>
  <c r="AY46" i="1"/>
  <c r="AX28" i="1"/>
  <c r="H8" i="2"/>
  <c r="AX13" i="1"/>
  <c r="AU27" i="1"/>
  <c r="E7" i="2"/>
  <c r="AU13" i="1"/>
  <c r="AV27" i="1"/>
  <c r="F7" i="2"/>
  <c r="O55" i="1"/>
  <c r="E27" i="1"/>
  <c r="D13" i="1"/>
  <c r="Q24" i="1"/>
  <c r="AH8" i="1"/>
  <c r="AR13" i="1"/>
  <c r="AW46" i="1"/>
  <c r="AW55" i="1"/>
  <c r="G8" i="3"/>
  <c r="AP46" i="1"/>
  <c r="AC51" i="1"/>
  <c r="AQ42" i="1"/>
  <c r="AQ51" i="1"/>
  <c r="AJ51" i="1"/>
  <c r="D8" i="1"/>
  <c r="K8" i="1"/>
  <c r="L24" i="1"/>
  <c r="AA13" i="1"/>
  <c r="Z13" i="1"/>
  <c r="K27" i="1"/>
  <c r="J27" i="1"/>
  <c r="I27" i="1"/>
  <c r="P8" i="1"/>
  <c r="P24" i="1"/>
  <c r="BA27" i="1"/>
  <c r="K7" i="2"/>
  <c r="Y46" i="1"/>
  <c r="AE51" i="1"/>
  <c r="AQ54" i="1"/>
  <c r="AZ54" i="1"/>
  <c r="J7" i="3"/>
  <c r="P54" i="1"/>
  <c r="AS54" i="1"/>
  <c r="C7" i="3"/>
  <c r="AM45" i="1"/>
  <c r="AM46" i="1"/>
  <c r="AN55" i="1"/>
  <c r="AL54" i="1"/>
  <c r="V54" i="1"/>
  <c r="F54" i="1"/>
  <c r="AZ28" i="1"/>
  <c r="J8" i="2"/>
  <c r="AH12" i="1"/>
  <c r="AI28" i="1"/>
  <c r="AF28" i="1"/>
  <c r="K12" i="1"/>
  <c r="K28" i="1"/>
  <c r="AG28" i="1"/>
  <c r="J24" i="1"/>
  <c r="AH42" i="1"/>
  <c r="J46" i="1"/>
  <c r="AY42" i="1"/>
  <c r="BG54" i="1"/>
  <c r="AY8" i="1"/>
  <c r="AW8" i="1"/>
  <c r="E13" i="1"/>
  <c r="H27" i="1"/>
  <c r="G27" i="1"/>
  <c r="AR27" i="1"/>
  <c r="B7" i="2"/>
  <c r="R51" i="1"/>
  <c r="O54" i="1"/>
  <c r="AR54" i="1"/>
  <c r="B7" i="3"/>
  <c r="AB54" i="1"/>
  <c r="H54" i="1"/>
  <c r="L28" i="1"/>
  <c r="AK54" i="1"/>
  <c r="AY28" i="1"/>
  <c r="I8" i="2"/>
  <c r="AR28" i="1"/>
  <c r="B8" i="2"/>
  <c r="AS28" i="1"/>
  <c r="C8" i="2"/>
  <c r="AM12" i="1"/>
  <c r="Y12" i="1"/>
  <c r="AO24" i="1"/>
  <c r="L13" i="1"/>
  <c r="M29" i="1"/>
  <c r="AM8" i="1"/>
  <c r="AJ13" i="1"/>
  <c r="AB13" i="1"/>
  <c r="M24" i="1"/>
  <c r="AI13" i="1"/>
  <c r="Y8" i="1"/>
  <c r="Y24" i="1"/>
  <c r="AX24" i="1"/>
  <c r="H4" i="2"/>
  <c r="T46" i="1"/>
  <c r="U55" i="1"/>
  <c r="W27" i="1"/>
  <c r="AZ27" i="1"/>
  <c r="J7" i="2"/>
  <c r="BE27" i="1"/>
  <c r="AJ46" i="1"/>
  <c r="BE28" i="1"/>
  <c r="E54" i="1"/>
  <c r="I54" i="1"/>
  <c r="S28" i="1"/>
  <c r="F28" i="1"/>
  <c r="AN28" i="1"/>
  <c r="X28" i="1"/>
  <c r="I28" i="1"/>
  <c r="AC28" i="1"/>
  <c r="AU28" i="1"/>
  <c r="E8" i="2"/>
  <c r="Q28" i="1"/>
  <c r="AH24" i="1"/>
  <c r="V24" i="1"/>
  <c r="V46" i="1"/>
  <c r="V55" i="1"/>
  <c r="AL46" i="1"/>
  <c r="G54" i="1"/>
  <c r="AT54" i="1"/>
  <c r="D7" i="3"/>
  <c r="AO54" i="1"/>
  <c r="AC54" i="1"/>
  <c r="AV54" i="1"/>
  <c r="F7" i="3"/>
  <c r="AM24" i="1"/>
  <c r="AX55" i="1"/>
  <c r="H8" i="3"/>
  <c r="P46" i="1"/>
  <c r="AZ46" i="1"/>
  <c r="AF46" i="1"/>
  <c r="AG55" i="1"/>
  <c r="AS46" i="1"/>
  <c r="BC54" i="1"/>
  <c r="W54" i="1"/>
  <c r="Q54" i="1"/>
  <c r="AG54" i="1"/>
  <c r="P28" i="1"/>
  <c r="AN51" i="1"/>
  <c r="S51" i="1"/>
  <c r="AK46" i="1"/>
  <c r="K46" i="1"/>
  <c r="F46" i="1"/>
  <c r="BA54" i="1"/>
  <c r="K7" i="3"/>
  <c r="Z54" i="1"/>
  <c r="U54" i="1"/>
  <c r="M28" i="1"/>
  <c r="AW51" i="1"/>
  <c r="G4" i="3"/>
  <c r="P13" i="1"/>
  <c r="P29" i="1"/>
  <c r="AZ13" i="1"/>
  <c r="BC27" i="1"/>
  <c r="AN13" i="1"/>
  <c r="R24" i="1"/>
  <c r="AL13" i="1"/>
  <c r="W13" i="1"/>
  <c r="W29" i="1"/>
  <c r="AL27" i="1"/>
  <c r="X27" i="1"/>
  <c r="AF24" i="1"/>
  <c r="AD24" i="1"/>
  <c r="AS24" i="1"/>
  <c r="C4" i="2"/>
  <c r="AJ24" i="1"/>
  <c r="BG27" i="1"/>
  <c r="AA24" i="1"/>
  <c r="AE13" i="1"/>
  <c r="AP24" i="1"/>
  <c r="X13" i="1"/>
  <c r="AF27" i="1"/>
  <c r="AQ24" i="1"/>
  <c r="O24" i="1"/>
  <c r="AP29" i="1"/>
  <c r="G29" i="1"/>
  <c r="T13" i="1"/>
  <c r="U29" i="1"/>
  <c r="E29" i="1"/>
  <c r="G24" i="1"/>
  <c r="AW24" i="1"/>
  <c r="G4" i="2"/>
  <c r="Q27" i="1"/>
  <c r="AC27" i="1"/>
  <c r="M27" i="1"/>
  <c r="AO27" i="1"/>
  <c r="Y27" i="1"/>
  <c r="U27" i="1"/>
  <c r="AU29" i="1"/>
  <c r="E9" i="2"/>
  <c r="N29" i="1"/>
  <c r="AU24" i="1"/>
  <c r="E4" i="2"/>
  <c r="AR51" i="1"/>
  <c r="B4" i="3"/>
  <c r="AA29" i="1"/>
  <c r="AT24" i="1"/>
  <c r="D4" i="2"/>
  <c r="X51" i="1"/>
  <c r="E24" i="1"/>
  <c r="AG29" i="1"/>
  <c r="N51" i="1"/>
  <c r="BA13" i="1"/>
  <c r="BC113" i="1"/>
  <c r="BB76" i="1"/>
  <c r="BB10" i="1"/>
  <c r="BB114" i="1"/>
  <c r="BA80" i="1"/>
  <c r="BA44" i="1"/>
  <c r="AZ8" i="1"/>
  <c r="AZ24" i="1"/>
  <c r="J4" i="2"/>
  <c r="AZ26" i="1"/>
  <c r="J6" i="2"/>
  <c r="O51" i="1"/>
  <c r="AT51" i="1"/>
  <c r="D4" i="3"/>
  <c r="G51" i="1"/>
  <c r="H51" i="1"/>
  <c r="AX51" i="1"/>
  <c r="H4" i="3"/>
  <c r="R55" i="1"/>
  <c r="Y51" i="1"/>
  <c r="AD51" i="1"/>
  <c r="AL51" i="1"/>
  <c r="Z51" i="1"/>
  <c r="AD55" i="1"/>
  <c r="AC55" i="1"/>
  <c r="Z55" i="1"/>
  <c r="AA55" i="1"/>
  <c r="AS51" i="1"/>
  <c r="C4" i="3"/>
  <c r="AE55" i="1"/>
  <c r="AY51" i="1"/>
  <c r="I4" i="3"/>
  <c r="AZ51" i="1"/>
  <c r="J4" i="3"/>
  <c r="AH51" i="1"/>
  <c r="AI51" i="1"/>
  <c r="AH55" i="1"/>
  <c r="AM51" i="1"/>
  <c r="S55" i="1"/>
  <c r="AR55" i="1"/>
  <c r="B8" i="3"/>
  <c r="J55" i="1"/>
  <c r="W51" i="1"/>
  <c r="N55" i="1"/>
  <c r="T51" i="1"/>
  <c r="U51" i="1"/>
  <c r="I55" i="1"/>
  <c r="AG51" i="1"/>
  <c r="AF51" i="1"/>
  <c r="E55" i="1"/>
  <c r="I51" i="1"/>
  <c r="E51" i="1"/>
  <c r="F51" i="1"/>
  <c r="M51" i="1"/>
  <c r="L51" i="1"/>
  <c r="AI55" i="1"/>
  <c r="P51" i="1"/>
  <c r="AU55" i="1"/>
  <c r="E8" i="3"/>
  <c r="AV55" i="1"/>
  <c r="F8" i="3"/>
  <c r="Y55" i="1"/>
  <c r="X55" i="1"/>
  <c r="AB55" i="1"/>
  <c r="G55" i="1"/>
  <c r="H55" i="1"/>
  <c r="Q55" i="1"/>
  <c r="AA51" i="1"/>
  <c r="AB51" i="1"/>
  <c r="AO51" i="1"/>
  <c r="AP51" i="1"/>
  <c r="AZ55" i="1"/>
  <c r="J8" i="3"/>
  <c r="L55" i="1"/>
  <c r="AU51" i="1"/>
  <c r="E4" i="3"/>
  <c r="Q51" i="1"/>
  <c r="AO55" i="1"/>
  <c r="AY55" i="1"/>
  <c r="I8" i="3"/>
  <c r="AB29" i="1"/>
  <c r="AX29" i="1"/>
  <c r="H9" i="2"/>
  <c r="AN24" i="1"/>
  <c r="AY24" i="1"/>
  <c r="I4" i="2"/>
  <c r="AY29" i="1"/>
  <c r="I9" i="2"/>
  <c r="H24" i="1"/>
  <c r="I24" i="1"/>
  <c r="AV29" i="1"/>
  <c r="F9" i="2"/>
  <c r="AE29" i="1"/>
  <c r="R29" i="1"/>
  <c r="V29" i="1"/>
  <c r="S24" i="1"/>
  <c r="N24" i="1"/>
  <c r="AG24" i="1"/>
  <c r="AD29" i="1"/>
  <c r="AL29" i="1"/>
  <c r="AR29" i="1"/>
  <c r="B9" i="2"/>
  <c r="W24" i="1"/>
  <c r="AR24" i="1"/>
  <c r="B4" i="2"/>
  <c r="J29" i="1"/>
  <c r="AE24" i="1"/>
  <c r="AI24" i="1"/>
  <c r="S29" i="1"/>
  <c r="AW29" i="1"/>
  <c r="G9" i="2"/>
  <c r="X24" i="1"/>
  <c r="AS29" i="1"/>
  <c r="C9" i="2"/>
  <c r="H29" i="1"/>
  <c r="I29" i="1"/>
  <c r="AZ29" i="1"/>
  <c r="J9" i="2"/>
  <c r="Z24" i="1"/>
  <c r="AJ29" i="1"/>
  <c r="AK24" i="1"/>
  <c r="AV24" i="1"/>
  <c r="F4" i="2"/>
  <c r="X29" i="1"/>
  <c r="O29" i="1"/>
  <c r="AQ29" i="1"/>
  <c r="AL24" i="1"/>
  <c r="K24" i="1"/>
  <c r="U24" i="1"/>
  <c r="W34" i="1"/>
  <c r="AC34" i="1"/>
  <c r="AD34" i="1"/>
  <c r="Q29" i="1"/>
  <c r="T55" i="1"/>
  <c r="AS55" i="1"/>
  <c r="C8" i="3"/>
  <c r="AT55" i="1"/>
  <c r="D8" i="3"/>
  <c r="M55" i="1"/>
  <c r="AF55" i="1"/>
  <c r="AP55" i="1"/>
  <c r="F55" i="1"/>
  <c r="AK55" i="1"/>
  <c r="AM54" i="1"/>
  <c r="AN54" i="1"/>
  <c r="Y28" i="1"/>
  <c r="Y13" i="1"/>
  <c r="Z28" i="1"/>
  <c r="K13" i="1"/>
  <c r="L29" i="1"/>
  <c r="AH28" i="1"/>
  <c r="AH13" i="1"/>
  <c r="AQ55" i="1"/>
  <c r="AC29" i="1"/>
  <c r="AO29" i="1"/>
  <c r="W55" i="1"/>
  <c r="AJ55" i="1"/>
  <c r="F29" i="1"/>
  <c r="K55" i="1"/>
  <c r="AM28" i="1"/>
  <c r="AM13" i="1"/>
  <c r="AL55" i="1"/>
  <c r="AF29" i="1"/>
  <c r="AM55" i="1"/>
  <c r="P55" i="1"/>
  <c r="T29" i="1"/>
  <c r="AN29" i="1"/>
  <c r="BA29" i="1"/>
  <c r="K9" i="2"/>
  <c r="BD113" i="1"/>
  <c r="BC76" i="1"/>
  <c r="BC10" i="1"/>
  <c r="BB13" i="1"/>
  <c r="BB26" i="1"/>
  <c r="BB8" i="1"/>
  <c r="BB24" i="1"/>
  <c r="BA42" i="1"/>
  <c r="BA51" i="1"/>
  <c r="K4" i="3"/>
  <c r="BA46" i="1"/>
  <c r="BA53" i="1"/>
  <c r="K6" i="3"/>
  <c r="BC114" i="1"/>
  <c r="BB80" i="1"/>
  <c r="BB44" i="1"/>
  <c r="BA24" i="1"/>
  <c r="K4" i="2"/>
  <c r="AM29" i="1"/>
  <c r="Z29" i="1"/>
  <c r="Y29" i="1"/>
  <c r="AH29" i="1"/>
  <c r="AI29" i="1"/>
  <c r="K29" i="1"/>
  <c r="BB29" i="1"/>
  <c r="BB46" i="1"/>
  <c r="BB53" i="1"/>
  <c r="BB42" i="1"/>
  <c r="BB51" i="1"/>
  <c r="BC8" i="1"/>
  <c r="BC24" i="1"/>
  <c r="BC13" i="1"/>
  <c r="BC26" i="1"/>
  <c r="BA55" i="1"/>
  <c r="K8" i="3"/>
  <c r="BD114" i="1"/>
  <c r="BC80" i="1"/>
  <c r="BC44" i="1"/>
  <c r="BD76" i="1"/>
  <c r="BD10" i="1"/>
  <c r="BE113" i="1"/>
  <c r="BE114" i="1"/>
  <c r="BD80" i="1"/>
  <c r="BD44" i="1"/>
  <c r="BD13" i="1"/>
  <c r="BD26" i="1"/>
  <c r="BD8" i="1"/>
  <c r="BD24" i="1"/>
  <c r="BF113" i="1"/>
  <c r="BE76" i="1"/>
  <c r="BE10" i="1"/>
  <c r="BC29" i="1"/>
  <c r="BC46" i="1"/>
  <c r="BC42" i="1"/>
  <c r="BC51" i="1"/>
  <c r="BC53" i="1"/>
  <c r="BB55" i="1"/>
  <c r="BE13" i="1"/>
  <c r="BE8" i="1"/>
  <c r="BE24" i="1"/>
  <c r="BE26" i="1"/>
  <c r="BD29" i="1"/>
  <c r="BC55" i="1"/>
  <c r="BG113" i="1"/>
  <c r="BG76" i="1"/>
  <c r="BG10" i="1"/>
  <c r="BF76" i="1"/>
  <c r="BF10" i="1"/>
  <c r="BD53" i="1"/>
  <c r="BD46" i="1"/>
  <c r="BD42" i="1"/>
  <c r="BD51" i="1"/>
  <c r="BE80" i="1"/>
  <c r="BE44" i="1"/>
  <c r="BF114" i="1"/>
  <c r="BE46" i="1"/>
  <c r="BE55" i="1"/>
  <c r="BE42" i="1"/>
  <c r="BE51" i="1"/>
  <c r="BE53" i="1"/>
  <c r="BG26" i="1"/>
  <c r="BG8" i="1"/>
  <c r="BG13" i="1"/>
  <c r="BD55" i="1"/>
  <c r="BG114" i="1"/>
  <c r="BG80" i="1"/>
  <c r="BG44" i="1"/>
  <c r="BF80" i="1"/>
  <c r="BF44" i="1"/>
  <c r="BF13" i="1"/>
  <c r="BF26" i="1"/>
  <c r="BF8" i="1"/>
  <c r="BF24" i="1"/>
  <c r="BE29" i="1"/>
  <c r="BF29" i="1"/>
  <c r="BF53" i="1"/>
  <c r="BF46" i="1"/>
  <c r="BF55" i="1"/>
  <c r="BF42" i="1"/>
  <c r="BF51" i="1"/>
  <c r="BG29" i="1"/>
  <c r="BG42" i="1"/>
  <c r="BG51" i="1"/>
  <c r="BG46" i="1"/>
  <c r="BG55" i="1"/>
  <c r="BG53" i="1"/>
  <c r="BG24" i="1"/>
  <c r="BF37" i="1"/>
  <c r="AQ37" i="1"/>
  <c r="Z37" i="1"/>
  <c r="AY37" i="1"/>
  <c r="I17" i="2"/>
  <c r="AL37" i="1"/>
  <c r="S37" i="1"/>
</calcChain>
</file>

<file path=xl/comments1.xml><?xml version="1.0" encoding="utf-8"?>
<comments xmlns="http://schemas.openxmlformats.org/spreadsheetml/2006/main">
  <authors>
    <author>tp3sxw</author>
    <author>Wilder, Scott Roger</author>
  </authors>
  <commentList>
    <comment ref="A8" authorId="0" shapeId="0">
      <text>
        <r>
          <rPr>
            <b/>
            <sz val="8"/>
            <color indexed="81"/>
            <rFont val="Tahoma"/>
            <family val="2"/>
          </rPr>
          <t>tp3sxw:</t>
        </r>
        <r>
          <rPr>
            <sz val="8"/>
            <color indexed="81"/>
            <rFont val="Tahoma"/>
            <family val="2"/>
          </rPr>
          <t xml:space="preserve">
Weights are based on SDG&amp;E recorded 2016 shared services expenses; from green cells in "USS_SDGE" worksheet of file "GRC_USS_NSS by FERC 2016 for Esc Weights 3-24-17.xlsx".</t>
        </r>
      </text>
    </comment>
    <comment ref="A11" authorId="0" shapeId="0">
      <text>
        <r>
          <rPr>
            <b/>
            <sz val="8"/>
            <color indexed="81"/>
            <rFont val="Tahoma"/>
            <family val="2"/>
          </rPr>
          <t>tp3sxw:</t>
        </r>
        <r>
          <rPr>
            <sz val="8"/>
            <color indexed="81"/>
            <rFont val="Tahoma"/>
            <family val="2"/>
          </rPr>
          <t xml:space="preserve">
Weights are based on SGD&amp;E recorded 2016 expenses; from green cells in "NSS_SDGE" worksheet of file "GRC_USS_NSS by FERC 2016 for Esc Weights 3-24-17.xls".</t>
        </r>
      </text>
    </comment>
    <comment ref="A12" authorId="0" shapeId="0">
      <text>
        <r>
          <rPr>
            <b/>
            <sz val="8"/>
            <color indexed="81"/>
            <rFont val="Tahoma"/>
            <family val="2"/>
          </rPr>
          <t>tp3sxw:</t>
        </r>
        <r>
          <rPr>
            <sz val="8"/>
            <color indexed="81"/>
            <rFont val="Tahoma"/>
            <family val="2"/>
          </rPr>
          <t xml:space="preserve">
Weights are based on SDG&amp;E recorded 2016 expenses; from green cells in "NSS_SDGE" worksheet of file "GRC_USS_NSS by FERC 2016 for Esc Weights 3-24-17.xls".</t>
        </r>
      </text>
    </comment>
    <comment ref="A13" authorId="0" shapeId="0">
      <text>
        <r>
          <rPr>
            <b/>
            <sz val="8"/>
            <color indexed="81"/>
            <rFont val="Tahoma"/>
            <family val="2"/>
          </rPr>
          <t>tp3sxw:</t>
        </r>
        <r>
          <rPr>
            <sz val="8"/>
            <color indexed="81"/>
            <rFont val="Tahoma"/>
            <family val="2"/>
          </rPr>
          <t xml:space="preserve">
Weighted O&amp;M labor and nonlabor. Weights are based on SDG&amp;E recorded 2016 expenses; from yellow cells in "NSS_SDGE" worksheet of file "GRC_USS_NSS by FERC 2016 for Esc Weights 3-24-17.xls".
</t>
        </r>
      </text>
    </comment>
    <comment ref="A18" authorId="0" shapeId="0">
      <text>
        <r>
          <rPr>
            <b/>
            <sz val="8"/>
            <color indexed="81"/>
            <rFont val="Tahoma"/>
            <family val="2"/>
          </rPr>
          <t>tp3sxw:</t>
        </r>
        <r>
          <rPr>
            <sz val="8"/>
            <color indexed="81"/>
            <rFont val="Tahoma"/>
            <family val="2"/>
          </rPr>
          <t xml:space="preserve">
Weightings based on 2016 SDG&amp;E ratebase figures in 4-11-17 email from Accounting Operations' Karen Loney to Scott Wilder: 2016 ratebase =$3,402,384,345 (83.54%) for electric distribution, and $670,171,871 (16.46%) for total electric generation (no generation split available).  The Generation weighting here is simply split 50/50 between "Steam" and "Other" production plant.</t>
        </r>
      </text>
    </comment>
    <comment ref="A20" authorId="0" shapeId="0">
      <text>
        <r>
          <rPr>
            <b/>
            <sz val="8"/>
            <color indexed="81"/>
            <rFont val="Tahoma"/>
            <family val="2"/>
          </rPr>
          <t xml:space="preserve">tp3sxw:
</t>
        </r>
        <r>
          <rPr>
            <sz val="8"/>
            <color indexed="81"/>
            <rFont val="Tahoma"/>
            <family val="2"/>
          </rPr>
          <t xml:space="preserve"> for Palomar plant. 68.8% JUEPPF@PCF, 31.2% JUEPPO@PCF, per March 2014 file "To Scott Wilder PA Detail.xlsx" from Depreciation witness Bob Wieczorek.</t>
        </r>
      </text>
    </comment>
    <comment ref="A21" authorId="0" shapeId="0">
      <text>
        <r>
          <rPr>
            <b/>
            <sz val="8"/>
            <color indexed="81"/>
            <rFont val="Tahoma"/>
            <family val="2"/>
          </rPr>
          <t>tp3sxw:</t>
        </r>
        <r>
          <rPr>
            <sz val="8"/>
            <color indexed="81"/>
            <rFont val="Tahoma"/>
            <family val="2"/>
          </rPr>
          <t xml:space="preserve">
Weights are from "2017 based on 2016" yellow-shaded cells in "CommonWts" tab of file "GRCEscCmn Updated 5-2-17.xls" from Karen Loney of Accounting Operations.</t>
        </r>
      </text>
    </comment>
    <comment ref="A42" authorId="0" shapeId="0">
      <text>
        <r>
          <rPr>
            <b/>
            <sz val="8"/>
            <color indexed="81"/>
            <rFont val="Tahoma"/>
            <family val="2"/>
          </rPr>
          <t>tp3sxw:</t>
        </r>
        <r>
          <rPr>
            <sz val="8"/>
            <color indexed="81"/>
            <rFont val="Tahoma"/>
            <family val="2"/>
          </rPr>
          <t xml:space="preserve">
Weights are based on SoCalGas recorded 2016 shared services expenses; from green cells in "USS_SCG" worksheet of file "GRC_USS_NSS by FERC 2016 for Esc Weights 3-24-17.xls".</t>
        </r>
      </text>
    </comment>
    <comment ref="A45" authorId="0" shapeId="0">
      <text>
        <r>
          <rPr>
            <b/>
            <sz val="8"/>
            <color indexed="81"/>
            <rFont val="Tahoma"/>
            <family val="2"/>
          </rPr>
          <t>tp3sxw:</t>
        </r>
        <r>
          <rPr>
            <sz val="8"/>
            <color indexed="81"/>
            <rFont val="Tahoma"/>
            <family val="2"/>
          </rPr>
          <t xml:space="preserve">
Weights are based on SoCalGas recorded 2016 expenses; from green cells in "NSS_SCG" worksheet of file "GRC_USS_NSS by FERC 2016 for Esc Weights 3-24-17.xls".</t>
        </r>
      </text>
    </comment>
    <comment ref="A46" authorId="0" shapeId="0">
      <text>
        <r>
          <rPr>
            <b/>
            <sz val="8"/>
            <color indexed="81"/>
            <rFont val="Tahoma"/>
            <family val="2"/>
          </rPr>
          <t>tp3sxw:</t>
        </r>
        <r>
          <rPr>
            <sz val="8"/>
            <color indexed="81"/>
            <rFont val="Tahoma"/>
            <family val="2"/>
          </rPr>
          <t xml:space="preserve">
Weighted O&amp;M labor and nonlabor. Weights are based on SCG recorded 2016 expenses; from yellow cells in "NSS_SCG" worksheet of file "GRC_USS_NSS by FERC 2016 for Esc Weights 3-24-17.xls".
</t>
        </r>
      </text>
    </comment>
    <comment ref="C75" authorId="0" shapeId="0">
      <text>
        <r>
          <rPr>
            <b/>
            <sz val="8"/>
            <color indexed="81"/>
            <rFont val="Tahoma"/>
            <family val="2"/>
          </rPr>
          <t xml:space="preserve">tp3sxw: </t>
        </r>
        <r>
          <rPr>
            <sz val="8"/>
            <color indexed="81"/>
            <rFont val="Tahoma"/>
            <family val="2"/>
          </rPr>
          <t>Weights are from file "2016 SEU Earnings for esc labor weights.xls".</t>
        </r>
      </text>
    </comment>
    <comment ref="C79" authorId="0" shapeId="0">
      <text>
        <r>
          <rPr>
            <b/>
            <sz val="8"/>
            <color indexed="81"/>
            <rFont val="Tahoma"/>
            <family val="2"/>
          </rPr>
          <t xml:space="preserve">tp3sxw: </t>
        </r>
        <r>
          <rPr>
            <sz val="8"/>
            <color indexed="81"/>
            <rFont val="Tahoma"/>
            <family val="2"/>
          </rPr>
          <t>Weights are from file "2016 SEU Earnings for esc labor weights.xls".</t>
        </r>
      </text>
    </comment>
    <comment ref="C91" authorId="1" shapeId="0">
      <text>
        <r>
          <rPr>
            <b/>
            <sz val="9"/>
            <color indexed="81"/>
            <rFont val="Tahoma"/>
            <family val="2"/>
          </rPr>
          <t xml:space="preserve">Wilder, Scott Roger: </t>
        </r>
        <r>
          <rPr>
            <sz val="9"/>
            <color indexed="81"/>
            <rFont val="Tahoma"/>
            <family val="2"/>
          </rPr>
          <t>Weights are weightings of Account 926 in overall A&amp;G: 0.397 in electric A&amp;G, 0.188 in gas A&amp;G--per IHS/Markit Global Insight John Bauman's May 2, 2017 email.</t>
        </r>
      </text>
    </comment>
    <comment ref="AV91" authorId="1" shapeId="0">
      <text>
        <r>
          <rPr>
            <b/>
            <sz val="9"/>
            <color indexed="81"/>
            <rFont val="Tahoma"/>
            <family val="2"/>
          </rPr>
          <t>Wilder, Scott Roger:</t>
        </r>
        <r>
          <rPr>
            <sz val="9"/>
            <color indexed="81"/>
            <rFont val="Tahoma"/>
            <family val="2"/>
          </rPr>
          <t xml:space="preserve">
Manually set Base Year to 1.0000</t>
        </r>
      </text>
    </comment>
    <comment ref="C99" authorId="1" shapeId="0">
      <text>
        <r>
          <rPr>
            <b/>
            <sz val="9"/>
            <color indexed="81"/>
            <rFont val="Tahoma"/>
            <family val="2"/>
          </rPr>
          <t xml:space="preserve">Wilder, Scott Roger: </t>
        </r>
        <r>
          <rPr>
            <sz val="9"/>
            <color indexed="81"/>
            <rFont val="Tahoma"/>
            <family val="2"/>
          </rPr>
          <t>Weights are weightings of Account 926 in overall A&amp;G: 0.397 in electric A&amp;G, 0.188 in gas A&amp;G--per IHS/Markit Global Insight John Bauman's May 2, 2017 email.</t>
        </r>
      </text>
    </comment>
    <comment ref="AV99" authorId="1" shapeId="0">
      <text>
        <r>
          <rPr>
            <b/>
            <sz val="9"/>
            <color indexed="81"/>
            <rFont val="Tahoma"/>
            <family val="2"/>
          </rPr>
          <t>Wilder, Scott Roger:</t>
        </r>
        <r>
          <rPr>
            <sz val="9"/>
            <color indexed="81"/>
            <rFont val="Tahoma"/>
            <family val="2"/>
          </rPr>
          <t xml:space="preserve">
Manually set Base Year to 1.0000</t>
        </r>
      </text>
    </comment>
  </commentList>
</comments>
</file>

<file path=xl/sharedStrings.xml><?xml version="1.0" encoding="utf-8"?>
<sst xmlns="http://schemas.openxmlformats.org/spreadsheetml/2006/main" count="171" uniqueCount="86">
  <si>
    <t>571.4</t>
  </si>
  <si>
    <t>586.0</t>
  </si>
  <si>
    <t>609.3</t>
  </si>
  <si>
    <t>572.3</t>
  </si>
  <si>
    <t>JEFOMMS</t>
  </si>
  <si>
    <t>JEOOMMS</t>
  </si>
  <si>
    <t>JEDOMMS</t>
  </si>
  <si>
    <t>JECAOMS</t>
  </si>
  <si>
    <t>JECSIOMS</t>
  </si>
  <si>
    <t>JGUSOMMS</t>
  </si>
  <si>
    <t>JGTOMMS</t>
  </si>
  <si>
    <t>JGDOMMS</t>
  </si>
  <si>
    <t>JGCAOMS</t>
  </si>
  <si>
    <t>JGCSIOMS</t>
  </si>
  <si>
    <t>LABOR</t>
  </si>
  <si>
    <t>CEU4422000008 ($/hour)</t>
  </si>
  <si>
    <t>ECIPWMBFNS</t>
  </si>
  <si>
    <t>ECIPWPARNS</t>
  </si>
  <si>
    <t>(Mgrs &amp; Adminstrtrs)</t>
  </si>
  <si>
    <t>(Profssnl &amp; Techncl)</t>
  </si>
  <si>
    <t>(Utility Svc Wkrs)</t>
  </si>
  <si>
    <t>LABOR O&amp;M</t>
  </si>
  <si>
    <t>Utility Plant Construction Cost Indexes, Pacific Region (1973=100)</t>
  </si>
  <si>
    <t>JUEPPF@PCF</t>
  </si>
  <si>
    <t>JUEPPO@PCF</t>
  </si>
  <si>
    <t>JUEPD@PCF</t>
  </si>
  <si>
    <t>JUG@PCF</t>
  </si>
  <si>
    <t>Steam Production Plant</t>
  </si>
  <si>
    <t>Other Production Plant</t>
  </si>
  <si>
    <t>Electric Distribution Plant</t>
  </si>
  <si>
    <t>Total Gas Plant</t>
  </si>
  <si>
    <t>Blue cells: raw data from Global Insight</t>
  </si>
  <si>
    <t>Utility Plant Construction Cost Indexes, Pacific Region</t>
  </si>
  <si>
    <t>Labor O&amp;M Index</t>
  </si>
  <si>
    <t>Electric Nonlabor O&amp;M Index</t>
  </si>
  <si>
    <t>Gas Nonlabor O&amp;M Index</t>
  </si>
  <si>
    <t>Capital-Related</t>
  </si>
  <si>
    <t>Series Name</t>
  </si>
  <si>
    <t>Annual Percent Changes</t>
  </si>
  <si>
    <t>Nonlabor elec</t>
  </si>
  <si>
    <t>Nonlabor gas</t>
  </si>
  <si>
    <t>SDG&amp;E</t>
  </si>
  <si>
    <t>SoCalGas</t>
  </si>
  <si>
    <t>JGTOTALMSX_SCG</t>
  </si>
  <si>
    <t>JETOTALMSX_SD</t>
  </si>
  <si>
    <t>JGTOTALMSX_SD</t>
  </si>
  <si>
    <t>Shared Services</t>
  </si>
  <si>
    <t>SHSVC_SD</t>
  </si>
  <si>
    <t>SHSVC_SCG</t>
  </si>
  <si>
    <t>Operations &amp; Maintenance</t>
  </si>
  <si>
    <r>
      <t>SHSVC_SD</t>
    </r>
    <r>
      <rPr>
        <sz val="10"/>
        <rFont val="Arial"/>
        <family val="2"/>
      </rPr>
      <t xml:space="preserve"> (SDG&amp;E Shared Services) is an O&amp;M weighted average of LABOR and the following non-labor series: JEDOMMS "Electric Distribution"; JECAOMS "Electric Customer Accounts"; JECSIOMS "Electric Customer Service &amp; Information"; JEADGOMMS_X926 "Electric Administrative &amp; General except Pensions &amp; Benefits"; JGTOMMS "Gas Transmission"; JGDOMMS "Gas Distribution"; JGCAOMS "Gas Customer Accounts; JGCSIOMS "Gas Customer Service &amp; Information"; and JGADGOMMS_X926 "Gas Administrative &amp; General excluding pensions &amp; benefits".</t>
    </r>
  </si>
  <si>
    <r>
      <t>JETOTALMSX_SD</t>
    </r>
    <r>
      <rPr>
        <sz val="10"/>
        <rFont val="Arial"/>
        <family val="2"/>
      </rPr>
      <t xml:space="preserve"> (SDG&amp;E Electric Nonlabor O&amp;M Index) is a weighted average of: JEFOMMS "Steam Production"; JEOOMMS "Other Production"; JEDOMMS "Distribution"; JECAOMS "Customer Accounts"; JECSIOMS "Customer Service and Information"; and JEADGOMMS_X926 "Administrative &amp; General excluding pensions and benefits".</t>
    </r>
  </si>
  <si>
    <r>
      <t>JGTOTALMSX_SD</t>
    </r>
    <r>
      <rPr>
        <sz val="10"/>
        <rFont val="Arial"/>
        <family val="2"/>
      </rPr>
      <t xml:space="preserve"> (SDG&amp;E Gas Nonlabor O&amp;M Index) is a weighted average of: JGTOMMS "Transmission"; JGDOMMS "Distribution"; JGCAOMS "Customer Accounts"; JGCSIOMS "Customer Service and Information"; and JGADGOMMS_X926 "Administrative &amp; General excluding pensions and benefits".</t>
    </r>
  </si>
  <si>
    <r>
      <t>JGTOTALMSX_SCG</t>
    </r>
    <r>
      <rPr>
        <sz val="10"/>
        <rFont val="Arial"/>
        <family val="2"/>
      </rPr>
      <t xml:space="preserve"> (SoCalGas Gas Nonlabor O&amp;M Index) is a weighted average of: JGUSOMMS "Underground Storage"; JGTOMMS "Transmission"; JGDOMMS "Distribution"; JGCAOMS "Customer Accounts"; JGCSIOMS "Customer Service and Information"; and JGADGOMMS_X926 "Administrative &amp; General excluding pensions and benefits".</t>
    </r>
  </si>
  <si>
    <t>Electric Transmission Plant</t>
  </si>
  <si>
    <t>JUEPT@PCF</t>
  </si>
  <si>
    <t>Combined Cyle Plant</t>
  </si>
  <si>
    <t>Common Plant</t>
  </si>
  <si>
    <t>(calculated)</t>
  </si>
  <si>
    <t>ECIPWMBFNS (2005q4=100)</t>
  </si>
  <si>
    <t>ECIPWPARNS (2005q4=100)</t>
  </si>
  <si>
    <t>Electric Plant</t>
  </si>
  <si>
    <t>SCG union:</t>
  </si>
  <si>
    <t>SDG&amp;E union:</t>
  </si>
  <si>
    <t>Post-Test-Year GEOMPI</t>
  </si>
  <si>
    <t>Post-Test-Year GOMPI</t>
  </si>
  <si>
    <t>CEU4422000008 % changes for comparison:</t>
  </si>
  <si>
    <t xml:space="preserve">GRC weights for SCG labor </t>
  </si>
  <si>
    <t xml:space="preserve">GRC weights for SDG&amp;E labor </t>
  </si>
  <si>
    <r>
      <t>SHSVC_SCG</t>
    </r>
    <r>
      <rPr>
        <sz val="10"/>
        <rFont val="Arial"/>
        <family val="2"/>
      </rPr>
      <t xml:space="preserve"> (SoCalGas Shared Services) is an O&amp;M weighted average of LABOR and the following non-labor series: JGUSOMMS "Gas Underground Storage"; JGTOMMS "Gas Transmission"; JGDOMMS "Gas Distribution"; JGCAOMS "Gas Customer Accounts"; JGCSIOMS "Gas Customer Service &amp; Information"; and JGADGOMMS_X926 "Gas Administrative &amp; General excluding pensions &amp; benefits".</t>
    </r>
  </si>
  <si>
    <t>JE[G]ADG926MS</t>
  </si>
  <si>
    <t>JEADGOMMS</t>
  </si>
  <si>
    <t>JGADGOMMS</t>
  </si>
  <si>
    <t>JGADGOMMS_X926 (calculated)</t>
  </si>
  <si>
    <t>JEADGOMMS_X926 (calculated)</t>
  </si>
  <si>
    <t>JE[G]ADG926MS (same for electric and gas)</t>
  </si>
  <si>
    <t>excludes Acct 926 (wt=.397)</t>
  </si>
  <si>
    <t>excludes Acct 926 (wt=.188)</t>
  </si>
  <si>
    <t>Set to Base Year 2016=1.0000</t>
  </si>
  <si>
    <t xml:space="preserve">SCG Adjusted Util Svc Wkrs (SEU=+3.5%/yr in 2009-2011; SCG 2.75% 2012, 2.75% 2013, 2.5% 2014; 2.5% 2015; 2.75% 2016; 2.75% 2017; 3.00% 2018). </t>
  </si>
  <si>
    <t>SDG&amp;E Adjusted Util Svc Wkrs (SEU=+3.5%/yr in 2009-2011; SDG&amp;E 2.25% 2012, 2.5% 2013, 2.5% 2014, 2.5% 2015, 3.0% 2016, 3.0% 2017, 3.25% 2018, 3.25% 2019)</t>
  </si>
  <si>
    <t xml:space="preserve">Includes actual union contract escalations of 3.5% per year in 2009, 2010, and 2011 for both SDG&amp;E and SCG; and actual contract escalations for SDG&amp;E (2.25% 2012, 2.5% 2013, 2.5% 2014, 2.5% 2015, 3.0% 2016, 3.0% 2017, 3.25% 2018, 3.25% 2019) and SoCalGas (2.75% 2012, 2.75% 2013, 2.5% 2014, 2.5% 2015, 2.75% 2016, 2.75% 2017, 3.0% 2018). </t>
  </si>
  <si>
    <r>
      <t>Escalation Factors: Utility Cost Indexes, set to 2016=1.0000;</t>
    </r>
    <r>
      <rPr>
        <b/>
        <sz val="18"/>
        <color indexed="10"/>
        <rFont val="Arial"/>
        <family val="2"/>
      </rPr>
      <t xml:space="preserve"> for 2019 GRC Sept 1, 2017 Application filing.</t>
    </r>
  </si>
  <si>
    <t>Scott Wilder; data based on Global Insight 1st Quarter 2017 utility cost forecast, released April 26, 2017.</t>
  </si>
  <si>
    <t>Shared Services and nonlabor O&amp;M weightings are from "GRC_USS_NSS by FERC 2016 for Esc Weights 3-24-17.xls"</t>
  </si>
  <si>
    <r>
      <t>LABOR</t>
    </r>
    <r>
      <rPr>
        <sz val="10"/>
        <rFont val="Arial"/>
        <family val="2"/>
      </rPr>
      <t xml:space="preserve"> (Labor O&amp;M) for SDG&amp;E and SoCalGas is a uniqe weighted average for each utility of the Global Insight series: CE4422000008 "Utility Service Workers"; ECIPWMBFNS "Managers &amp; Administrators"; and ECIPWPARNS "Professional &amp; Technical Workers". The "Utility Service Workers" component is modified for actual union contract escalations for SDG&amp;E and for SoCalGas.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</si>
</sst>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%"/>
    <numFmt numFmtId="166" formatCode="0.0000"/>
    <numFmt numFmtId="167" formatCode="0.000%"/>
    <numFmt numFmtId="168" formatCode="0.0"/>
  </numFmts>
  <fonts count="4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8"/>
      <name val="Arial"/>
      <family val="2"/>
    </font>
    <font>
      <u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b/>
      <i/>
      <sz val="12"/>
      <name val="Arial"/>
      <family val="2"/>
    </font>
    <font>
      <b/>
      <sz val="14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2"/>
      <color indexed="10"/>
      <name val="Arial"/>
      <family val="2"/>
    </font>
    <font>
      <sz val="10"/>
      <color indexed="10"/>
      <name val="Arial"/>
      <family val="2"/>
    </font>
    <font>
      <b/>
      <sz val="18"/>
      <color indexed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</borders>
  <cellStyleXfs count="45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0" fillId="3" borderId="0" applyNumberFormat="0" applyBorder="0" applyAlignment="0" applyProtection="0"/>
    <xf numFmtId="0" fontId="21" fillId="20" borderId="1" applyNumberFormat="0" applyAlignment="0" applyProtection="0"/>
    <xf numFmtId="0" fontId="22" fillId="21" borderId="2" applyNumberFormat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7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28" fillId="7" borderId="1" applyNumberFormat="0" applyAlignment="0" applyProtection="0"/>
    <xf numFmtId="0" fontId="29" fillId="0" borderId="6" applyNumberFormat="0" applyFill="0" applyAlignment="0" applyProtection="0"/>
    <xf numFmtId="0" fontId="30" fillId="22" borderId="0" applyNumberFormat="0" applyBorder="0" applyAlignment="0" applyProtection="0"/>
    <xf numFmtId="0" fontId="4" fillId="0" borderId="0"/>
    <xf numFmtId="0" fontId="1" fillId="23" borderId="7" applyNumberFormat="0" applyFont="0" applyAlignment="0" applyProtection="0"/>
    <xf numFmtId="0" fontId="31" fillId="20" borderId="8" applyNumberFormat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</cellStyleXfs>
  <cellXfs count="157">
    <xf numFmtId="0" fontId="0" fillId="0" borderId="0" xfId="0"/>
    <xf numFmtId="10" fontId="0" fillId="0" borderId="0" xfId="0" applyNumberFormat="1"/>
    <xf numFmtId="0" fontId="4" fillId="0" borderId="0" xfId="0" applyFont="1" applyFill="1" applyBorder="1" applyAlignment="1">
      <alignment horizontal="left"/>
    </xf>
    <xf numFmtId="0" fontId="2" fillId="0" borderId="0" xfId="0" applyFont="1"/>
    <xf numFmtId="0" fontId="7" fillId="24" borderId="10" xfId="0" applyFont="1" applyFill="1" applyBorder="1" applyAlignment="1">
      <alignment horizontal="left"/>
    </xf>
    <xf numFmtId="0" fontId="7" fillId="24" borderId="10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  <xf numFmtId="0" fontId="7" fillId="0" borderId="0" xfId="0" applyFont="1"/>
    <xf numFmtId="0" fontId="8" fillId="24" borderId="0" xfId="0" applyFont="1" applyFill="1" applyAlignment="1">
      <alignment horizontal="left"/>
    </xf>
    <xf numFmtId="0" fontId="7" fillId="0" borderId="0" xfId="0" applyFont="1" applyFill="1"/>
    <xf numFmtId="0" fontId="8" fillId="24" borderId="0" xfId="0" applyFont="1" applyFill="1"/>
    <xf numFmtId="0" fontId="8" fillId="0" borderId="0" xfId="0" applyFont="1" applyAlignment="1">
      <alignment horizontal="right"/>
    </xf>
    <xf numFmtId="0" fontId="7" fillId="0" borderId="0" xfId="0" applyFont="1" applyFill="1" applyAlignment="1">
      <alignment horizontal="right"/>
    </xf>
    <xf numFmtId="166" fontId="8" fillId="24" borderId="0" xfId="0" applyNumberFormat="1" applyFont="1" applyFill="1" applyBorder="1" applyAlignment="1">
      <alignment horizontal="center"/>
    </xf>
    <xf numFmtId="166" fontId="8" fillId="24" borderId="0" xfId="0" applyNumberFormat="1" applyFont="1" applyFill="1" applyAlignment="1">
      <alignment horizontal="center"/>
    </xf>
    <xf numFmtId="166" fontId="8" fillId="0" borderId="0" xfId="0" applyNumberFormat="1" applyFont="1"/>
    <xf numFmtId="166" fontId="8" fillId="0" borderId="0" xfId="0" applyNumberFormat="1" applyFont="1" applyAlignment="1">
      <alignment horizontal="center"/>
    </xf>
    <xf numFmtId="2" fontId="8" fillId="0" borderId="0" xfId="0" applyNumberFormat="1" applyFont="1" applyAlignment="1">
      <alignment horizontal="center"/>
    </xf>
    <xf numFmtId="2" fontId="8" fillId="24" borderId="0" xfId="0" applyNumberFormat="1" applyFont="1" applyFill="1" applyBorder="1" applyAlignment="1">
      <alignment horizontal="center"/>
    </xf>
    <xf numFmtId="2" fontId="8" fillId="24" borderId="0" xfId="0" applyNumberFormat="1" applyFont="1" applyFill="1" applyAlignment="1">
      <alignment horizontal="center"/>
    </xf>
    <xf numFmtId="2" fontId="8" fillId="25" borderId="0" xfId="0" applyNumberFormat="1" applyFont="1" applyFill="1" applyAlignment="1">
      <alignment horizontal="center"/>
    </xf>
    <xf numFmtId="0" fontId="8" fillId="25" borderId="0" xfId="0" applyFont="1" applyFill="1" applyAlignment="1">
      <alignment horizontal="right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right"/>
    </xf>
    <xf numFmtId="0" fontId="4" fillId="0" borderId="0" xfId="0" applyFont="1" applyFill="1"/>
    <xf numFmtId="0" fontId="8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166" fontId="8" fillId="0" borderId="0" xfId="0" applyNumberFormat="1" applyFont="1" applyFill="1" applyAlignment="1">
      <alignment horizontal="center"/>
    </xf>
    <xf numFmtId="164" fontId="7" fillId="0" borderId="0" xfId="0" applyNumberFormat="1" applyFont="1" applyFill="1"/>
    <xf numFmtId="164" fontId="8" fillId="0" borderId="0" xfId="0" applyNumberFormat="1" applyFont="1" applyFill="1"/>
    <xf numFmtId="0" fontId="7" fillId="0" borderId="0" xfId="0" applyFont="1" applyFill="1" applyBorder="1" applyAlignment="1">
      <alignment horizontal="center"/>
    </xf>
    <xf numFmtId="0" fontId="4" fillId="0" borderId="0" xfId="34" applyFont="1" applyFill="1" applyBorder="1" applyAlignment="1" applyProtection="1">
      <alignment horizontal="left"/>
    </xf>
    <xf numFmtId="2" fontId="4" fillId="24" borderId="0" xfId="0" applyNumberFormat="1" applyFont="1" applyFill="1" applyBorder="1" applyAlignment="1">
      <alignment horizontal="center"/>
    </xf>
    <xf numFmtId="2" fontId="0" fillId="24" borderId="0" xfId="0" applyNumberFormat="1" applyFill="1" applyAlignment="1">
      <alignment horizontal="center"/>
    </xf>
    <xf numFmtId="0" fontId="8" fillId="26" borderId="0" xfId="0" applyFont="1" applyFill="1"/>
    <xf numFmtId="0" fontId="7" fillId="0" borderId="10" xfId="0" applyFont="1" applyBorder="1" applyAlignment="1">
      <alignment horizontal="right"/>
    </xf>
    <xf numFmtId="0" fontId="10" fillId="0" borderId="0" xfId="0" applyFont="1"/>
    <xf numFmtId="0" fontId="8" fillId="0" borderId="0" xfId="0" applyFont="1" applyAlignment="1"/>
    <xf numFmtId="10" fontId="8" fillId="0" borderId="0" xfId="0" applyNumberFormat="1" applyFont="1"/>
    <xf numFmtId="10" fontId="8" fillId="0" borderId="0" xfId="0" applyNumberFormat="1" applyFont="1" applyAlignment="1">
      <alignment horizontal="center"/>
    </xf>
    <xf numFmtId="0" fontId="8" fillId="26" borderId="0" xfId="0" applyFont="1" applyFill="1" applyAlignment="1">
      <alignment horizontal="center"/>
    </xf>
    <xf numFmtId="0" fontId="12" fillId="0" borderId="10" xfId="0" applyFont="1" applyFill="1" applyBorder="1" applyAlignment="1">
      <alignment horizontal="center"/>
    </xf>
    <xf numFmtId="166" fontId="13" fillId="0" borderId="0" xfId="0" applyNumberFormat="1" applyFont="1" applyAlignment="1">
      <alignment horizontal="center"/>
    </xf>
    <xf numFmtId="10" fontId="13" fillId="0" borderId="0" xfId="0" applyNumberFormat="1" applyFont="1" applyAlignment="1">
      <alignment horizontal="center"/>
    </xf>
    <xf numFmtId="0" fontId="14" fillId="0" borderId="0" xfId="0" applyFont="1" applyFill="1" applyBorder="1" applyAlignment="1">
      <alignment horizontal="left"/>
    </xf>
    <xf numFmtId="0" fontId="14" fillId="0" borderId="0" xfId="0" applyFont="1"/>
    <xf numFmtId="0" fontId="15" fillId="0" borderId="0" xfId="0" applyFont="1"/>
    <xf numFmtId="0" fontId="14" fillId="0" borderId="0" xfId="34" applyFont="1" applyFill="1" applyBorder="1" applyAlignment="1" applyProtection="1">
      <alignment horizontal="left"/>
    </xf>
    <xf numFmtId="0" fontId="14" fillId="0" borderId="0" xfId="0" applyFont="1" applyFill="1" applyAlignment="1">
      <alignment horizontal="left"/>
    </xf>
    <xf numFmtId="0" fontId="16" fillId="0" borderId="11" xfId="0" applyFont="1" applyBorder="1"/>
    <xf numFmtId="0" fontId="15" fillId="0" borderId="0" xfId="0" applyFont="1" applyBorder="1"/>
    <xf numFmtId="10" fontId="1" fillId="0" borderId="0" xfId="0" applyNumberFormat="1" applyFont="1" applyFill="1" applyBorder="1" applyAlignment="1">
      <alignment horizontal="center"/>
    </xf>
    <xf numFmtId="166" fontId="14" fillId="0" borderId="0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166" fontId="14" fillId="0" borderId="0" xfId="0" applyNumberFormat="1" applyFont="1" applyAlignment="1">
      <alignment horizontal="center"/>
    </xf>
    <xf numFmtId="10" fontId="14" fillId="0" borderId="0" xfId="0" applyNumberFormat="1" applyFont="1" applyAlignment="1">
      <alignment horizontal="center"/>
    </xf>
    <xf numFmtId="0" fontId="8" fillId="0" borderId="0" xfId="34" applyFont="1" applyFill="1" applyBorder="1" applyAlignment="1" applyProtection="1">
      <alignment horizontal="left"/>
    </xf>
    <xf numFmtId="10" fontId="13" fillId="0" borderId="0" xfId="0" applyNumberFormat="1" applyFont="1" applyAlignment="1"/>
    <xf numFmtId="166" fontId="8" fillId="0" borderId="0" xfId="0" applyNumberFormat="1" applyFont="1" applyAlignment="1"/>
    <xf numFmtId="10" fontId="8" fillId="0" borderId="0" xfId="0" applyNumberFormat="1" applyFont="1" applyAlignment="1"/>
    <xf numFmtId="0" fontId="15" fillId="0" borderId="0" xfId="0" applyFont="1" applyFill="1" applyBorder="1"/>
    <xf numFmtId="0" fontId="15" fillId="0" borderId="0" xfId="0" applyFont="1" applyFill="1"/>
    <xf numFmtId="0" fontId="14" fillId="0" borderId="0" xfId="0" applyFont="1" applyFill="1"/>
    <xf numFmtId="167" fontId="0" fillId="0" borderId="0" xfId="0" applyNumberFormat="1"/>
    <xf numFmtId="168" fontId="35" fillId="0" borderId="0" xfId="0" applyNumberFormat="1" applyFont="1"/>
    <xf numFmtId="164" fontId="3" fillId="0" borderId="0" xfId="0" applyNumberFormat="1" applyFont="1"/>
    <xf numFmtId="164" fontId="35" fillId="0" borderId="0" xfId="0" applyNumberFormat="1" applyFont="1"/>
    <xf numFmtId="168" fontId="35" fillId="0" borderId="0" xfId="0" applyNumberFormat="1" applyFont="1" applyAlignment="1">
      <alignment horizontal="right"/>
    </xf>
    <xf numFmtId="16" fontId="8" fillId="0" borderId="0" xfId="0" applyNumberFormat="1" applyFont="1" applyAlignment="1">
      <alignment horizontal="center"/>
    </xf>
    <xf numFmtId="0" fontId="0" fillId="25" borderId="0" xfId="0" applyFill="1"/>
    <xf numFmtId="10" fontId="8" fillId="0" borderId="12" xfId="0" quotePrefix="1" applyNumberFormat="1" applyFont="1" applyBorder="1" applyAlignment="1">
      <alignment horizontal="center"/>
    </xf>
    <xf numFmtId="10" fontId="8" fillId="0" borderId="12" xfId="0" applyNumberFormat="1" applyFont="1" applyBorder="1" applyAlignment="1">
      <alignment horizontal="center"/>
    </xf>
    <xf numFmtId="10" fontId="8" fillId="0" borderId="13" xfId="0" applyNumberFormat="1" applyFont="1" applyBorder="1" applyAlignment="1">
      <alignment horizontal="center"/>
    </xf>
    <xf numFmtId="10" fontId="8" fillId="0" borderId="14" xfId="0" quotePrefix="1" applyNumberFormat="1" applyFont="1" applyBorder="1" applyAlignment="1">
      <alignment horizontal="center"/>
    </xf>
    <xf numFmtId="10" fontId="8" fillId="0" borderId="14" xfId="0" applyNumberFormat="1" applyFont="1" applyBorder="1" applyAlignment="1">
      <alignment horizontal="center"/>
    </xf>
    <xf numFmtId="10" fontId="8" fillId="0" borderId="15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2" xfId="0" applyFont="1" applyBorder="1" applyAlignment="1">
      <alignment horizontal="right"/>
    </xf>
    <xf numFmtId="0" fontId="8" fillId="0" borderId="14" xfId="0" applyFont="1" applyBorder="1" applyAlignment="1">
      <alignment horizontal="right"/>
    </xf>
    <xf numFmtId="10" fontId="7" fillId="0" borderId="0" xfId="0" applyNumberFormat="1" applyFont="1" applyFill="1" applyBorder="1" applyAlignment="1">
      <alignment horizontal="center"/>
    </xf>
    <xf numFmtId="0" fontId="17" fillId="27" borderId="0" xfId="0" applyFont="1" applyFill="1"/>
    <xf numFmtId="0" fontId="14" fillId="27" borderId="0" xfId="0" applyFont="1" applyFill="1"/>
    <xf numFmtId="0" fontId="8" fillId="27" borderId="0" xfId="0" applyFont="1" applyFill="1"/>
    <xf numFmtId="0" fontId="8" fillId="27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left"/>
    </xf>
    <xf numFmtId="0" fontId="12" fillId="0" borderId="0" xfId="0" applyFont="1"/>
    <xf numFmtId="166" fontId="14" fillId="0" borderId="0" xfId="0" applyNumberFormat="1" applyFont="1" applyFill="1" applyAlignment="1">
      <alignment horizontal="center"/>
    </xf>
    <xf numFmtId="166" fontId="13" fillId="0" borderId="0" xfId="0" applyNumberFormat="1" applyFont="1" applyFill="1" applyAlignment="1">
      <alignment horizontal="center"/>
    </xf>
    <xf numFmtId="1" fontId="8" fillId="0" borderId="0" xfId="0" applyNumberFormat="1" applyFont="1" applyAlignment="1">
      <alignment horizontal="right"/>
    </xf>
    <xf numFmtId="1" fontId="8" fillId="27" borderId="0" xfId="0" applyNumberFormat="1" applyFont="1" applyFill="1" applyAlignment="1">
      <alignment horizontal="right"/>
    </xf>
    <xf numFmtId="1" fontId="8" fillId="26" borderId="0" xfId="0" applyNumberFormat="1" applyFont="1" applyFill="1" applyAlignment="1">
      <alignment horizontal="right"/>
    </xf>
    <xf numFmtId="1" fontId="8" fillId="0" borderId="0" xfId="0" applyNumberFormat="1" applyFont="1" applyFill="1" applyAlignment="1">
      <alignment horizontal="right"/>
    </xf>
    <xf numFmtId="165" fontId="37" fillId="0" borderId="0" xfId="0" applyNumberFormat="1" applyFont="1"/>
    <xf numFmtId="0" fontId="14" fillId="0" borderId="0" xfId="0" applyFont="1" applyFill="1" applyAlignment="1">
      <alignment horizontal="center"/>
    </xf>
    <xf numFmtId="10" fontId="14" fillId="0" borderId="0" xfId="0" applyNumberFormat="1" applyFont="1" applyFill="1" applyAlignment="1">
      <alignment horizontal="center"/>
    </xf>
    <xf numFmtId="10" fontId="13" fillId="0" borderId="0" xfId="0" applyNumberFormat="1" applyFont="1" applyFill="1" applyAlignment="1">
      <alignment horizontal="center"/>
    </xf>
    <xf numFmtId="10" fontId="8" fillId="0" borderId="0" xfId="0" applyNumberFormat="1" applyFont="1" applyFill="1" applyAlignment="1">
      <alignment horizontal="center"/>
    </xf>
    <xf numFmtId="10" fontId="8" fillId="0" borderId="12" xfId="0" applyNumberFormat="1" applyFont="1" applyFill="1" applyBorder="1" applyAlignment="1">
      <alignment horizontal="center"/>
    </xf>
    <xf numFmtId="10" fontId="8" fillId="0" borderId="14" xfId="0" applyNumberFormat="1" applyFont="1" applyFill="1" applyBorder="1" applyAlignment="1">
      <alignment horizontal="center"/>
    </xf>
    <xf numFmtId="16" fontId="8" fillId="0" borderId="0" xfId="0" applyNumberFormat="1" applyFont="1" applyFill="1" applyAlignment="1">
      <alignment horizontal="center"/>
    </xf>
    <xf numFmtId="168" fontId="35" fillId="0" borderId="0" xfId="0" applyNumberFormat="1" applyFont="1" applyFill="1"/>
    <xf numFmtId="0" fontId="13" fillId="0" borderId="0" xfId="0" applyFont="1" applyAlignment="1">
      <alignment horizontal="center"/>
    </xf>
    <xf numFmtId="0" fontId="13" fillId="0" borderId="0" xfId="0" applyFont="1" applyFill="1" applyAlignment="1">
      <alignment horizontal="center"/>
    </xf>
    <xf numFmtId="0" fontId="13" fillId="0" borderId="0" xfId="0" applyFont="1" applyFill="1"/>
    <xf numFmtId="0" fontId="2" fillId="0" borderId="10" xfId="0" applyFont="1" applyFill="1" applyBorder="1" applyAlignment="1">
      <alignment horizontal="left"/>
    </xf>
    <xf numFmtId="2" fontId="8" fillId="0" borderId="0" xfId="0" applyNumberFormat="1" applyFont="1" applyFill="1" applyBorder="1" applyAlignment="1">
      <alignment horizontal="left"/>
    </xf>
    <xf numFmtId="2" fontId="8" fillId="0" borderId="0" xfId="0" applyNumberFormat="1" applyFont="1" applyFill="1" applyAlignment="1">
      <alignment horizontal="left"/>
    </xf>
    <xf numFmtId="2" fontId="8" fillId="24" borderId="0" xfId="0" applyNumberFormat="1" applyFont="1" applyFill="1" applyAlignment="1">
      <alignment horizontal="left"/>
    </xf>
    <xf numFmtId="1" fontId="8" fillId="0" borderId="0" xfId="0" applyNumberFormat="1" applyFont="1" applyAlignment="1">
      <alignment horizontal="center"/>
    </xf>
    <xf numFmtId="166" fontId="8" fillId="24" borderId="0" xfId="0" applyNumberFormat="1" applyFont="1" applyFill="1"/>
    <xf numFmtId="2" fontId="8" fillId="0" borderId="0" xfId="0" applyNumberFormat="1" applyFont="1"/>
    <xf numFmtId="2" fontId="8" fillId="0" borderId="0" xfId="0" applyNumberFormat="1" applyFont="1" applyAlignment="1">
      <alignment horizontal="right"/>
    </xf>
    <xf numFmtId="166" fontId="8" fillId="0" borderId="0" xfId="0" applyNumberFormat="1" applyFont="1" applyFill="1"/>
    <xf numFmtId="166" fontId="1" fillId="0" borderId="0" xfId="0" applyNumberFormat="1" applyFont="1" applyFill="1"/>
    <xf numFmtId="166" fontId="0" fillId="0" borderId="0" xfId="0" applyNumberFormat="1"/>
    <xf numFmtId="167" fontId="4" fillId="28" borderId="0" xfId="0" applyNumberFormat="1" applyFont="1" applyFill="1" applyAlignment="1">
      <alignment horizontal="center"/>
    </xf>
    <xf numFmtId="167" fontId="1" fillId="28" borderId="0" xfId="0" applyNumberFormat="1" applyFont="1" applyFill="1" applyBorder="1" applyAlignment="1">
      <alignment horizontal="center"/>
    </xf>
    <xf numFmtId="0" fontId="38" fillId="0" borderId="0" xfId="0" applyFont="1"/>
    <xf numFmtId="0" fontId="12" fillId="0" borderId="18" xfId="0" applyFont="1" applyFill="1" applyBorder="1" applyAlignment="1">
      <alignment horizontal="center"/>
    </xf>
    <xf numFmtId="0" fontId="12" fillId="0" borderId="19" xfId="0" applyFont="1" applyFill="1" applyBorder="1" applyAlignment="1">
      <alignment horizontal="center"/>
    </xf>
    <xf numFmtId="0" fontId="15" fillId="0" borderId="20" xfId="0" applyFont="1" applyBorder="1"/>
    <xf numFmtId="10" fontId="13" fillId="0" borderId="0" xfId="0" applyNumberFormat="1" applyFont="1" applyBorder="1" applyAlignment="1">
      <alignment horizontal="center"/>
    </xf>
    <xf numFmtId="10" fontId="13" fillId="0" borderId="21" xfId="0" applyNumberFormat="1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13" fillId="0" borderId="20" xfId="0" applyFont="1" applyBorder="1"/>
    <xf numFmtId="166" fontId="13" fillId="0" borderId="0" xfId="0" applyNumberFormat="1" applyFont="1" applyBorder="1" applyAlignment="1">
      <alignment horizontal="center"/>
    </xf>
    <xf numFmtId="166" fontId="13" fillId="0" borderId="21" xfId="0" applyNumberFormat="1" applyFont="1" applyBorder="1" applyAlignment="1">
      <alignment horizontal="center"/>
    </xf>
    <xf numFmtId="0" fontId="13" fillId="0" borderId="20" xfId="0" applyFont="1" applyFill="1" applyBorder="1" applyAlignment="1">
      <alignment horizontal="left"/>
    </xf>
    <xf numFmtId="0" fontId="13" fillId="0" borderId="17" xfId="0" applyFont="1" applyFill="1" applyBorder="1" applyAlignment="1">
      <alignment horizontal="left"/>
    </xf>
    <xf numFmtId="10" fontId="13" fillId="0" borderId="14" xfId="0" applyNumberFormat="1" applyFont="1" applyBorder="1" applyAlignment="1">
      <alignment horizontal="center"/>
    </xf>
    <xf numFmtId="10" fontId="13" fillId="0" borderId="15" xfId="0" applyNumberFormat="1" applyFont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2" fillId="28" borderId="0" xfId="0" applyFont="1" applyFill="1" applyAlignment="1">
      <alignment horizontal="right"/>
    </xf>
    <xf numFmtId="0" fontId="1" fillId="25" borderId="0" xfId="0" applyFont="1" applyFill="1"/>
    <xf numFmtId="0" fontId="13" fillId="28" borderId="0" xfId="0" applyFont="1" applyFill="1" applyBorder="1" applyAlignment="1">
      <alignment horizontal="left"/>
    </xf>
    <xf numFmtId="0" fontId="14" fillId="28" borderId="0" xfId="0" applyFont="1" applyFill="1"/>
    <xf numFmtId="0" fontId="8" fillId="28" borderId="0" xfId="0" applyFont="1" applyFill="1"/>
    <xf numFmtId="0" fontId="13" fillId="0" borderId="0" xfId="0" applyFont="1"/>
    <xf numFmtId="0" fontId="0" fillId="0" borderId="0" xfId="0" applyBorder="1"/>
    <xf numFmtId="0" fontId="0" fillId="0" borderId="21" xfId="0" applyBorder="1"/>
    <xf numFmtId="10" fontId="13" fillId="0" borderId="0" xfId="0" applyNumberFormat="1" applyFont="1" applyFill="1" applyAlignment="1">
      <alignment horizontal="right"/>
    </xf>
    <xf numFmtId="166" fontId="13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164" fontId="0" fillId="28" borderId="0" xfId="0" applyNumberFormat="1" applyFill="1"/>
    <xf numFmtId="166" fontId="8" fillId="28" borderId="0" xfId="0" applyNumberFormat="1" applyFont="1" applyFill="1" applyAlignment="1">
      <alignment horizontal="center"/>
    </xf>
    <xf numFmtId="164" fontId="1" fillId="0" borderId="0" xfId="0" applyNumberFormat="1" applyFont="1" applyFill="1"/>
    <xf numFmtId="0" fontId="1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wrapText="1"/>
    </xf>
    <xf numFmtId="0" fontId="0" fillId="0" borderId="0" xfId="0" applyAlignment="1">
      <alignment wrapText="1"/>
    </xf>
  </cellXfs>
  <cellStyles count="45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34" builtinId="8"/>
    <cellStyle name="Hyperlink 2" xfId="35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/>
    <cellStyle name="Note" xfId="40" builtinId="10" customBuiltin="1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UEPPO@PCF" TargetMode="External"/><Relationship Id="rId13" Type="http://schemas.openxmlformats.org/officeDocument/2006/relationships/comments" Target="../comments1.xml"/><Relationship Id="rId3" Type="http://schemas.openxmlformats.org/officeDocument/2006/relationships/hyperlink" Target="mailto:JUEPPF@PCF" TargetMode="External"/><Relationship Id="rId7" Type="http://schemas.openxmlformats.org/officeDocument/2006/relationships/hyperlink" Target="mailto:JUEPPF@PCF" TargetMode="External"/><Relationship Id="rId12" Type="http://schemas.openxmlformats.org/officeDocument/2006/relationships/vmlDrawing" Target="../drawings/vmlDrawing1.vml"/><Relationship Id="rId2" Type="http://schemas.openxmlformats.org/officeDocument/2006/relationships/hyperlink" Target="mailto:JUEPPO@PCF" TargetMode="External"/><Relationship Id="rId1" Type="http://schemas.openxmlformats.org/officeDocument/2006/relationships/hyperlink" Target="mailto:JUEPPF@PCF" TargetMode="External"/><Relationship Id="rId6" Type="http://schemas.openxmlformats.org/officeDocument/2006/relationships/hyperlink" Target="mailto:JUEPPO@PC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JUEPPF@PCF" TargetMode="External"/><Relationship Id="rId10" Type="http://schemas.openxmlformats.org/officeDocument/2006/relationships/hyperlink" Target="mailto:JUEPT@PCF" TargetMode="External"/><Relationship Id="rId4" Type="http://schemas.openxmlformats.org/officeDocument/2006/relationships/hyperlink" Target="mailto:JUEPPO@PCF" TargetMode="External"/><Relationship Id="rId9" Type="http://schemas.openxmlformats.org/officeDocument/2006/relationships/hyperlink" Target="mailto:JUEPT@PC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G145"/>
  <sheetViews>
    <sheetView tabSelected="1" workbookViewId="0">
      <selection activeCell="A50" sqref="A50:XFD50"/>
    </sheetView>
  </sheetViews>
  <sheetFormatPr defaultColWidth="9.140625" defaultRowHeight="12.75" x14ac:dyDescent="0.2"/>
  <cols>
    <col min="1" max="1" width="49.42578125" style="7" customWidth="1"/>
    <col min="2" max="2" width="23.42578125" style="7" customWidth="1"/>
    <col min="3" max="3" width="9.42578125" style="7" customWidth="1"/>
    <col min="4" max="36" width="9.140625" style="7" customWidth="1"/>
    <col min="37" max="44" width="9.7109375" style="8" customWidth="1"/>
    <col min="45" max="45" width="9.7109375" style="25" customWidth="1"/>
    <col min="46" max="52" width="9.7109375" style="8" customWidth="1"/>
    <col min="53" max="53" width="9.7109375" style="7" customWidth="1"/>
    <col min="54" max="54" width="9.7109375" style="92" customWidth="1"/>
    <col min="55" max="56" width="9.7109375" style="7" customWidth="1"/>
    <col min="57" max="16384" width="9.140625" style="7"/>
  </cols>
  <sheetData>
    <row r="1" spans="1:59" ht="23.25" x14ac:dyDescent="0.35">
      <c r="A1" s="39" t="s">
        <v>82</v>
      </c>
    </row>
    <row r="2" spans="1:59" ht="15" x14ac:dyDescent="0.2">
      <c r="A2" s="139" t="s">
        <v>83</v>
      </c>
      <c r="B2" s="140"/>
      <c r="C2" s="141"/>
      <c r="D2" s="141"/>
      <c r="E2" s="141"/>
      <c r="F2" s="141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</row>
    <row r="3" spans="1:59" ht="15" x14ac:dyDescent="0.2">
      <c r="A3" s="88" t="s">
        <v>84</v>
      </c>
      <c r="B3" s="48"/>
      <c r="AU3" s="55"/>
    </row>
    <row r="4" spans="1:59" ht="15.75" x14ac:dyDescent="0.25">
      <c r="A4" s="89" t="s">
        <v>81</v>
      </c>
      <c r="B4" s="48"/>
    </row>
    <row r="5" spans="1:59" s="86" customFormat="1" ht="18.75" thickBot="1" x14ac:dyDescent="0.3">
      <c r="A5" s="84" t="s">
        <v>41</v>
      </c>
      <c r="B5" s="85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B5" s="93"/>
    </row>
    <row r="6" spans="1:59" ht="17.25" thickTop="1" thickBot="1" x14ac:dyDescent="0.3">
      <c r="A6" s="52" t="s">
        <v>78</v>
      </c>
      <c r="B6" s="49" t="s">
        <v>37</v>
      </c>
      <c r="D6" s="44">
        <v>1972</v>
      </c>
      <c r="E6" s="44">
        <v>1973</v>
      </c>
      <c r="F6" s="44">
        <v>1974</v>
      </c>
      <c r="G6" s="44">
        <v>1975</v>
      </c>
      <c r="H6" s="44">
        <v>1976</v>
      </c>
      <c r="I6" s="44">
        <v>1977</v>
      </c>
      <c r="J6" s="44">
        <v>1978</v>
      </c>
      <c r="K6" s="44">
        <v>1979</v>
      </c>
      <c r="L6" s="44">
        <v>1980</v>
      </c>
      <c r="M6" s="44">
        <v>1981</v>
      </c>
      <c r="N6" s="44">
        <v>1982</v>
      </c>
      <c r="O6" s="44">
        <v>1983</v>
      </c>
      <c r="P6" s="44">
        <v>1984</v>
      </c>
      <c r="Q6" s="44">
        <v>1985</v>
      </c>
      <c r="R6" s="44">
        <v>1986</v>
      </c>
      <c r="S6" s="44">
        <v>1987</v>
      </c>
      <c r="T6" s="44">
        <v>1988</v>
      </c>
      <c r="U6" s="44">
        <v>1989</v>
      </c>
      <c r="V6" s="44">
        <v>1990</v>
      </c>
      <c r="W6" s="44">
        <v>1991</v>
      </c>
      <c r="X6" s="44">
        <v>1992</v>
      </c>
      <c r="Y6" s="44">
        <v>1993</v>
      </c>
      <c r="Z6" s="44">
        <v>1994</v>
      </c>
      <c r="AA6" s="44">
        <v>1995</v>
      </c>
      <c r="AB6" s="44">
        <v>1996</v>
      </c>
      <c r="AC6" s="44">
        <v>1997</v>
      </c>
      <c r="AD6" s="44">
        <v>1998</v>
      </c>
      <c r="AE6" s="44">
        <v>1999</v>
      </c>
      <c r="AF6" s="44">
        <v>2000</v>
      </c>
      <c r="AG6" s="44">
        <v>2001</v>
      </c>
      <c r="AH6" s="44">
        <v>2002</v>
      </c>
      <c r="AI6" s="44">
        <v>2003</v>
      </c>
      <c r="AJ6" s="44">
        <v>2004</v>
      </c>
      <c r="AK6" s="44">
        <v>2005</v>
      </c>
      <c r="AL6" s="44">
        <v>2006</v>
      </c>
      <c r="AM6" s="44">
        <v>2007</v>
      </c>
      <c r="AN6" s="44">
        <v>2008</v>
      </c>
      <c r="AO6" s="44">
        <v>2009</v>
      </c>
      <c r="AP6" s="44">
        <v>2010</v>
      </c>
      <c r="AQ6" s="44">
        <v>2011</v>
      </c>
      <c r="AR6" s="44">
        <v>2012</v>
      </c>
      <c r="AS6" s="44">
        <v>2013</v>
      </c>
      <c r="AT6" s="44">
        <v>2014</v>
      </c>
      <c r="AU6" s="44">
        <v>2015</v>
      </c>
      <c r="AV6" s="44">
        <v>2016</v>
      </c>
      <c r="AW6" s="44">
        <v>2017</v>
      </c>
      <c r="AX6" s="44">
        <v>2018</v>
      </c>
      <c r="AY6" s="44">
        <v>2019</v>
      </c>
      <c r="AZ6" s="44">
        <v>2020</v>
      </c>
      <c r="BA6" s="44">
        <v>2021</v>
      </c>
      <c r="BB6" s="44">
        <v>2022</v>
      </c>
      <c r="BC6" s="44">
        <v>2023</v>
      </c>
      <c r="BD6" s="44">
        <v>2024</v>
      </c>
      <c r="BE6" s="44">
        <v>2025</v>
      </c>
      <c r="BF6" s="44">
        <v>2026</v>
      </c>
      <c r="BG6" s="44">
        <v>2027</v>
      </c>
    </row>
    <row r="7" spans="1:59" customFormat="1" ht="13.5" thickTop="1" x14ac:dyDescent="0.2"/>
    <row r="8" spans="1:59" ht="15.75" x14ac:dyDescent="0.25">
      <c r="A8" s="63" t="s">
        <v>46</v>
      </c>
      <c r="B8" s="48" t="s">
        <v>47</v>
      </c>
      <c r="D8" s="55">
        <f>0.4942*D10+0.0033*D86+0.0044*D87+0.003*D88+0.369*D91+0.0015*D96+0.0011*D97+0.1235*D99</f>
        <v>0.17714955464670706</v>
      </c>
      <c r="E8" s="55">
        <f t="shared" ref="E8:BF8" si="0">0.4942*E10+0.0033*E86+0.0044*E87+0.003*E88+0.369*E91+0.0015*E96+0.0011*E97+0.1235*E99</f>
        <v>0.18587474443062615</v>
      </c>
      <c r="F8" s="55">
        <f t="shared" si="0"/>
        <v>0.19948643294158069</v>
      </c>
      <c r="G8" s="55">
        <f t="shared" si="0"/>
        <v>0.21080625297946065</v>
      </c>
      <c r="H8" s="55">
        <f t="shared" si="0"/>
        <v>0.22040347651502626</v>
      </c>
      <c r="I8" s="55">
        <f t="shared" si="0"/>
        <v>0.23349254658031315</v>
      </c>
      <c r="J8" s="55">
        <f t="shared" si="0"/>
        <v>0.24529479219506931</v>
      </c>
      <c r="K8" s="55">
        <f t="shared" si="0"/>
        <v>0.26243476260453069</v>
      </c>
      <c r="L8" s="55">
        <f t="shared" si="0"/>
        <v>0.28515111958284717</v>
      </c>
      <c r="M8" s="55">
        <f t="shared" si="0"/>
        <v>0.31193914205002227</v>
      </c>
      <c r="N8" s="55">
        <f t="shared" si="0"/>
        <v>0.33913850103848503</v>
      </c>
      <c r="O8" s="55">
        <f t="shared" si="0"/>
        <v>0.35579492366094229</v>
      </c>
      <c r="P8" s="55">
        <f t="shared" si="0"/>
        <v>0.37533465367012603</v>
      </c>
      <c r="Q8" s="55">
        <f t="shared" si="0"/>
        <v>0.39291553364903831</v>
      </c>
      <c r="R8" s="55">
        <f t="shared" si="0"/>
        <v>0.40859632244754951</v>
      </c>
      <c r="S8" s="55">
        <f t="shared" si="0"/>
        <v>0.42477288417688436</v>
      </c>
      <c r="T8" s="55">
        <f t="shared" si="0"/>
        <v>0.44384517095746367</v>
      </c>
      <c r="U8" s="55">
        <f t="shared" si="0"/>
        <v>0.4634187578776493</v>
      </c>
      <c r="V8" s="55">
        <f t="shared" si="0"/>
        <v>0.48506442659367582</v>
      </c>
      <c r="W8" s="55">
        <f t="shared" si="0"/>
        <v>0.50554493022355729</v>
      </c>
      <c r="X8" s="55">
        <f t="shared" si="0"/>
        <v>0.52099470747233401</v>
      </c>
      <c r="Y8" s="55">
        <f t="shared" si="0"/>
        <v>0.53733278797034201</v>
      </c>
      <c r="Z8" s="55">
        <f t="shared" si="0"/>
        <v>0.55379832043743027</v>
      </c>
      <c r="AA8" s="55">
        <f t="shared" si="0"/>
        <v>0.57102023010624148</v>
      </c>
      <c r="AB8" s="55">
        <f t="shared" si="0"/>
        <v>0.58736850317760303</v>
      </c>
      <c r="AC8" s="55">
        <f t="shared" si="0"/>
        <v>0.60553084791164002</v>
      </c>
      <c r="AD8" s="55">
        <f t="shared" si="0"/>
        <v>0.62541351374369192</v>
      </c>
      <c r="AE8" s="55">
        <f t="shared" si="0"/>
        <v>0.64330354739882378</v>
      </c>
      <c r="AF8" s="55">
        <f t="shared" si="0"/>
        <v>0.66638862122899623</v>
      </c>
      <c r="AG8" s="55">
        <f t="shared" si="0"/>
        <v>0.68931312337963391</v>
      </c>
      <c r="AH8" s="55">
        <f t="shared" si="0"/>
        <v>0.70774469134864593</v>
      </c>
      <c r="AI8" s="55">
        <f t="shared" si="0"/>
        <v>0.73025367160990529</v>
      </c>
      <c r="AJ8" s="55">
        <f t="shared" si="0"/>
        <v>0.75346731919363763</v>
      </c>
      <c r="AK8" s="55">
        <f t="shared" si="0"/>
        <v>0.77929330965636068</v>
      </c>
      <c r="AL8" s="55">
        <f t="shared" si="0"/>
        <v>0.80517128183263087</v>
      </c>
      <c r="AM8" s="55">
        <f t="shared" si="0"/>
        <v>0.83275634808734911</v>
      </c>
      <c r="AN8" s="55">
        <f t="shared" si="0"/>
        <v>0.86288340484434101</v>
      </c>
      <c r="AO8" s="55">
        <f t="shared" si="0"/>
        <v>0.87574437034387076</v>
      </c>
      <c r="AP8" s="55">
        <f t="shared" si="0"/>
        <v>0.89442463342337875</v>
      </c>
      <c r="AQ8" s="55">
        <f t="shared" si="0"/>
        <v>0.9156701557782696</v>
      </c>
      <c r="AR8" s="55">
        <f t="shared" si="0"/>
        <v>0.93399229360800085</v>
      </c>
      <c r="AS8" s="55">
        <f t="shared" si="0"/>
        <v>0.95068410146381599</v>
      </c>
      <c r="AT8" s="55">
        <f t="shared" si="0"/>
        <v>0.96698166775945193</v>
      </c>
      <c r="AU8" s="55">
        <f t="shared" si="0"/>
        <v>0.98384403368576012</v>
      </c>
      <c r="AV8" s="55">
        <f t="shared" si="0"/>
        <v>1</v>
      </c>
      <c r="AW8" s="55">
        <f t="shared" si="0"/>
        <v>1.0201917388186927</v>
      </c>
      <c r="AX8" s="55">
        <f t="shared" si="0"/>
        <v>1.0448887062276986</v>
      </c>
      <c r="AY8" s="55">
        <f t="shared" si="0"/>
        <v>1.0705985056539731</v>
      </c>
      <c r="AZ8" s="55">
        <f t="shared" si="0"/>
        <v>1.0971440310225951</v>
      </c>
      <c r="BA8" s="55">
        <f t="shared" si="0"/>
        <v>1.1239764893174009</v>
      </c>
      <c r="BB8" s="55">
        <f t="shared" si="0"/>
        <v>1.1508341042354335</v>
      </c>
      <c r="BC8" s="55">
        <f t="shared" si="0"/>
        <v>1.1778357738524994</v>
      </c>
      <c r="BD8" s="55">
        <f t="shared" si="0"/>
        <v>1.2054435235496821</v>
      </c>
      <c r="BE8" s="55">
        <f t="shared" si="0"/>
        <v>1.233723913990699</v>
      </c>
      <c r="BF8" s="55">
        <f t="shared" si="0"/>
        <v>1.2625189470181102</v>
      </c>
      <c r="BG8" s="55">
        <f>0.4942*BG10+0.0033*BG86+0.0044*BG87+0.003*BG88+0.369*BG91+0.0015*BG96+0.0011*BG97+0.1235*BG99</f>
        <v>1.2915980372628013</v>
      </c>
    </row>
    <row r="9" spans="1:59" ht="15.75" x14ac:dyDescent="0.25">
      <c r="A9" s="64" t="s">
        <v>49</v>
      </c>
      <c r="B9" s="48"/>
      <c r="D9" s="55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97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</row>
    <row r="10" spans="1:59" ht="15" x14ac:dyDescent="0.2">
      <c r="A10" s="65" t="s">
        <v>33</v>
      </c>
      <c r="B10" s="48" t="s">
        <v>14</v>
      </c>
      <c r="D10" s="57">
        <f>$C76*D76+$C77*D77+$C78*D78</f>
        <v>0.15601338996838809</v>
      </c>
      <c r="E10" s="57">
        <f>$C76*E76+$C77*E77+$C78*E78</f>
        <v>0.16535432507828005</v>
      </c>
      <c r="F10" s="57">
        <f t="shared" ref="F10:BC10" si="1">$C76*F76+$C77*F77+$C78*F78</f>
        <v>0.1777823164736696</v>
      </c>
      <c r="G10" s="57">
        <f t="shared" si="1"/>
        <v>0.19232874600183264</v>
      </c>
      <c r="H10" s="57">
        <f t="shared" si="1"/>
        <v>0.20533500362840185</v>
      </c>
      <c r="I10" s="57">
        <f t="shared" si="1"/>
        <v>0.21903116281360646</v>
      </c>
      <c r="J10" s="57">
        <f t="shared" si="1"/>
        <v>0.23370309623728594</v>
      </c>
      <c r="K10" s="57">
        <f t="shared" si="1"/>
        <v>0.25087352789512402</v>
      </c>
      <c r="L10" s="57">
        <f t="shared" si="1"/>
        <v>0.2731887217474962</v>
      </c>
      <c r="M10" s="57">
        <f t="shared" si="1"/>
        <v>0.30022742008937747</v>
      </c>
      <c r="N10" s="57">
        <f t="shared" si="1"/>
        <v>0.32454535876672325</v>
      </c>
      <c r="O10" s="57">
        <f t="shared" si="1"/>
        <v>0.34494384455526544</v>
      </c>
      <c r="P10" s="57">
        <f t="shared" si="1"/>
        <v>0.36441855112677485</v>
      </c>
      <c r="Q10" s="57">
        <f t="shared" si="1"/>
        <v>0.38144955264247599</v>
      </c>
      <c r="R10" s="57">
        <f t="shared" si="1"/>
        <v>0.39665055278857875</v>
      </c>
      <c r="S10" s="57">
        <f t="shared" si="1"/>
        <v>0.4116401955033771</v>
      </c>
      <c r="T10" s="57">
        <f t="shared" si="1"/>
        <v>0.42761939268505561</v>
      </c>
      <c r="U10" s="57">
        <f t="shared" si="1"/>
        <v>0.44469951409243058</v>
      </c>
      <c r="V10" s="57">
        <f t="shared" si="1"/>
        <v>0.46495716186134828</v>
      </c>
      <c r="W10" s="57">
        <f t="shared" si="1"/>
        <v>0.48400112914858884</v>
      </c>
      <c r="X10" s="57">
        <f t="shared" si="1"/>
        <v>0.49925200840167416</v>
      </c>
      <c r="Y10" s="57">
        <f t="shared" si="1"/>
        <v>0.51726591417794421</v>
      </c>
      <c r="Z10" s="57">
        <f t="shared" si="1"/>
        <v>0.53381856676182937</v>
      </c>
      <c r="AA10" s="57">
        <f t="shared" si="1"/>
        <v>0.54874299435430607</v>
      </c>
      <c r="AB10" s="57">
        <f t="shared" si="1"/>
        <v>0.56722853953184593</v>
      </c>
      <c r="AC10" s="57">
        <f t="shared" si="1"/>
        <v>0.58790850226769309</v>
      </c>
      <c r="AD10" s="57">
        <f t="shared" si="1"/>
        <v>0.6121374641221542</v>
      </c>
      <c r="AE10" s="57">
        <f t="shared" si="1"/>
        <v>0.6319005750033222</v>
      </c>
      <c r="AF10" s="57">
        <f t="shared" si="1"/>
        <v>0.65599970524020601</v>
      </c>
      <c r="AG10" s="57">
        <f t="shared" si="1"/>
        <v>0.68151675714524251</v>
      </c>
      <c r="AH10" s="57">
        <f t="shared" si="1"/>
        <v>0.70017609305424777</v>
      </c>
      <c r="AI10" s="57">
        <f t="shared" si="1"/>
        <v>0.7231267482051642</v>
      </c>
      <c r="AJ10" s="57">
        <f t="shared" si="1"/>
        <v>0.74469405585879733</v>
      </c>
      <c r="AK10" s="57">
        <f t="shared" si="1"/>
        <v>0.76769591013809368</v>
      </c>
      <c r="AL10" s="57">
        <f t="shared" si="1"/>
        <v>0.79066070152589052</v>
      </c>
      <c r="AM10" s="57">
        <f t="shared" si="1"/>
        <v>0.81542641146210038</v>
      </c>
      <c r="AN10" s="57">
        <f t="shared" si="1"/>
        <v>0.8424414326111489</v>
      </c>
      <c r="AO10" s="57">
        <f t="shared" si="1"/>
        <v>0.86031018711146667</v>
      </c>
      <c r="AP10" s="57">
        <f t="shared" si="1"/>
        <v>0.87882738029139174</v>
      </c>
      <c r="AQ10" s="57">
        <f t="shared" si="1"/>
        <v>0.89804988415586062</v>
      </c>
      <c r="AR10" s="57">
        <f t="shared" si="1"/>
        <v>0.91515749137970059</v>
      </c>
      <c r="AS10" s="57">
        <f t="shared" si="1"/>
        <v>0.93513397280273125</v>
      </c>
      <c r="AT10" s="57">
        <f t="shared" si="1"/>
        <v>0.95511676933977463</v>
      </c>
      <c r="AU10" s="57">
        <f t="shared" si="1"/>
        <v>0.97679584792966334</v>
      </c>
      <c r="AV10" s="57">
        <f t="shared" si="1"/>
        <v>1</v>
      </c>
      <c r="AW10" s="57">
        <f t="shared" si="1"/>
        <v>1.0258530638928567</v>
      </c>
      <c r="AX10" s="57">
        <f t="shared" si="1"/>
        <v>1.0566070470323503</v>
      </c>
      <c r="AY10" s="57">
        <f t="shared" si="1"/>
        <v>1.088406754336436</v>
      </c>
      <c r="AZ10" s="57">
        <f t="shared" si="1"/>
        <v>1.1208493998897224</v>
      </c>
      <c r="BA10" s="57">
        <f t="shared" si="1"/>
        <v>1.1538694802017466</v>
      </c>
      <c r="BB10" s="57">
        <f t="shared" si="1"/>
        <v>1.1872370252507427</v>
      </c>
      <c r="BC10" s="57">
        <f t="shared" si="1"/>
        <v>1.2214380308619954</v>
      </c>
      <c r="BD10" s="57">
        <f>$C76*BD76+$C77*BD77+$C78*BD78</f>
        <v>1.2564243273671813</v>
      </c>
      <c r="BE10" s="57">
        <f>$C76*BE76+$C77*BE77+$C78*BE78</f>
        <v>1.2922525743196531</v>
      </c>
      <c r="BF10" s="57">
        <f>$C76*BF76+$C77*BF77+$C78*BF78</f>
        <v>1.3287505561143598</v>
      </c>
      <c r="BG10" s="57">
        <f>$C76*BG76+$C77*BG77+$C78*BG78</f>
        <v>1.36560328605117</v>
      </c>
    </row>
    <row r="11" spans="1:59" ht="15" x14ac:dyDescent="0.2">
      <c r="A11" s="65" t="s">
        <v>34</v>
      </c>
      <c r="B11" s="48" t="s">
        <v>44</v>
      </c>
      <c r="D11" s="57">
        <f>0.0569*D84+0.1592*D85+0.4023*D86+0.0798*D87+0.0469*D88+0.2549*D91</f>
        <v>0.18293738111842439</v>
      </c>
      <c r="E11" s="57">
        <f t="shared" ref="E11:BF11" si="2">0.0569*E84+0.1592*E85+0.4023*E86+0.0798*E87+0.0469*E88+0.2549*E91</f>
        <v>0.19311035577075478</v>
      </c>
      <c r="F11" s="57">
        <f t="shared" si="2"/>
        <v>0.22482297856829811</v>
      </c>
      <c r="G11" s="57">
        <f t="shared" si="2"/>
        <v>0.2470736299160286</v>
      </c>
      <c r="H11" s="57">
        <f t="shared" si="2"/>
        <v>0.25757776717377462</v>
      </c>
      <c r="I11" s="57">
        <f t="shared" si="2"/>
        <v>0.27437968612321878</v>
      </c>
      <c r="J11" s="57">
        <f t="shared" si="2"/>
        <v>0.29316637152063774</v>
      </c>
      <c r="K11" s="57">
        <f t="shared" si="2"/>
        <v>0.32251883137808424</v>
      </c>
      <c r="L11" s="57">
        <f t="shared" si="2"/>
        <v>0.35959847536405476</v>
      </c>
      <c r="M11" s="57">
        <f t="shared" si="2"/>
        <v>0.39295009050513036</v>
      </c>
      <c r="N11" s="57">
        <f t="shared" si="2"/>
        <v>0.4161788794695232</v>
      </c>
      <c r="O11" s="57">
        <f t="shared" si="2"/>
        <v>0.42579338588089027</v>
      </c>
      <c r="P11" s="57">
        <f t="shared" si="2"/>
        <v>0.44419919643651173</v>
      </c>
      <c r="Q11" s="57">
        <f t="shared" si="2"/>
        <v>0.45483859913333657</v>
      </c>
      <c r="R11" s="57">
        <f t="shared" si="2"/>
        <v>0.46345845730592639</v>
      </c>
      <c r="S11" s="57">
        <f t="shared" si="2"/>
        <v>0.47597212490205071</v>
      </c>
      <c r="T11" s="57">
        <f t="shared" si="2"/>
        <v>0.50023849034322265</v>
      </c>
      <c r="U11" s="57">
        <f t="shared" si="2"/>
        <v>0.52229867784124129</v>
      </c>
      <c r="V11" s="57">
        <f t="shared" si="2"/>
        <v>0.54091389300934734</v>
      </c>
      <c r="W11" s="57">
        <f t="shared" si="2"/>
        <v>0.55618764508994578</v>
      </c>
      <c r="X11" s="57">
        <f t="shared" si="2"/>
        <v>0.56684495257936351</v>
      </c>
      <c r="Y11" s="57">
        <f t="shared" si="2"/>
        <v>0.57824289162658427</v>
      </c>
      <c r="Z11" s="57">
        <f t="shared" si="2"/>
        <v>0.59425754038302769</v>
      </c>
      <c r="AA11" s="57">
        <f t="shared" si="2"/>
        <v>0.61531690232676417</v>
      </c>
      <c r="AB11" s="57">
        <f t="shared" si="2"/>
        <v>0.62557725536078235</v>
      </c>
      <c r="AC11" s="57">
        <f t="shared" si="2"/>
        <v>0.63868340129119594</v>
      </c>
      <c r="AD11" s="57">
        <f t="shared" si="2"/>
        <v>0.64421761290573887</v>
      </c>
      <c r="AE11" s="57">
        <f t="shared" si="2"/>
        <v>0.65276574385424591</v>
      </c>
      <c r="AF11" s="57">
        <f t="shared" si="2"/>
        <v>0.67097807285043265</v>
      </c>
      <c r="AG11" s="57">
        <f t="shared" si="2"/>
        <v>0.68381844200284059</v>
      </c>
      <c r="AH11" s="57">
        <f t="shared" si="2"/>
        <v>0.69314336075700878</v>
      </c>
      <c r="AI11" s="57">
        <f t="shared" si="2"/>
        <v>0.70945568608967546</v>
      </c>
      <c r="AJ11" s="57">
        <f t="shared" si="2"/>
        <v>0.73770438712440756</v>
      </c>
      <c r="AK11" s="57">
        <f t="shared" si="2"/>
        <v>0.77560457744633693</v>
      </c>
      <c r="AL11" s="57">
        <f t="shared" si="2"/>
        <v>0.81414375476351264</v>
      </c>
      <c r="AM11" s="57">
        <f t="shared" si="2"/>
        <v>0.84549342550996798</v>
      </c>
      <c r="AN11" s="57">
        <f t="shared" si="2"/>
        <v>0.89748371927353787</v>
      </c>
      <c r="AO11" s="57">
        <f t="shared" si="2"/>
        <v>0.89804202397636468</v>
      </c>
      <c r="AP11" s="57">
        <f t="shared" si="2"/>
        <v>0.91845762090868344</v>
      </c>
      <c r="AQ11" s="57">
        <f t="shared" si="2"/>
        <v>0.95610088543826066</v>
      </c>
      <c r="AR11" s="57">
        <f t="shared" si="2"/>
        <v>0.97799163439217418</v>
      </c>
      <c r="AS11" s="57">
        <f t="shared" si="2"/>
        <v>0.98972644254779663</v>
      </c>
      <c r="AT11" s="57">
        <f t="shared" si="2"/>
        <v>0.999700282281476</v>
      </c>
      <c r="AU11" s="57">
        <f t="shared" si="2"/>
        <v>0.99914303157130946</v>
      </c>
      <c r="AV11" s="57">
        <f t="shared" si="2"/>
        <v>1</v>
      </c>
      <c r="AW11" s="57">
        <f t="shared" si="2"/>
        <v>1.0143688754987781</v>
      </c>
      <c r="AX11" s="57">
        <f t="shared" si="2"/>
        <v>1.0310376563134285</v>
      </c>
      <c r="AY11" s="57">
        <f t="shared" si="2"/>
        <v>1.0505891130188798</v>
      </c>
      <c r="AZ11" s="57">
        <f t="shared" si="2"/>
        <v>1.0730872088014765</v>
      </c>
      <c r="BA11" s="57">
        <f t="shared" si="2"/>
        <v>1.0948588445529519</v>
      </c>
      <c r="BB11" s="57">
        <f t="shared" si="2"/>
        <v>1.1164747096194141</v>
      </c>
      <c r="BC11" s="57">
        <f t="shared" si="2"/>
        <v>1.1378862808954902</v>
      </c>
      <c r="BD11" s="57">
        <f t="shared" si="2"/>
        <v>1.1590617510678833</v>
      </c>
      <c r="BE11" s="57">
        <f t="shared" si="2"/>
        <v>1.1799826544475345</v>
      </c>
      <c r="BF11" s="57">
        <f t="shared" si="2"/>
        <v>1.2009550046054613</v>
      </c>
      <c r="BG11" s="57">
        <f>0.0569*BG84+0.1592*BG85+0.4023*BG86+0.0798*BG87+0.0469*BG88+0.2549*BG91</f>
        <v>1.2221957811848392</v>
      </c>
    </row>
    <row r="12" spans="1:59" ht="15" x14ac:dyDescent="0.2">
      <c r="A12" s="65" t="s">
        <v>35</v>
      </c>
      <c r="B12" s="48" t="s">
        <v>45</v>
      </c>
      <c r="D12" s="57">
        <f>0.1214*D94+0.3603*D95+0.1051*D96+0.0443*D97+0.3689*D99</f>
        <v>0.19795597275881577</v>
      </c>
      <c r="E12" s="57">
        <f t="shared" ref="E12:BF12" si="3">0.1214*E94+0.3603*E95+0.1051*E96+0.0443*E97+0.3689*E99</f>
        <v>0.20737327404426331</v>
      </c>
      <c r="F12" s="57">
        <f t="shared" si="3"/>
        <v>0.23286373375321134</v>
      </c>
      <c r="G12" s="57">
        <f t="shared" si="3"/>
        <v>0.24968524374415871</v>
      </c>
      <c r="H12" s="57">
        <f t="shared" si="3"/>
        <v>0.25998329627663569</v>
      </c>
      <c r="I12" s="57">
        <f t="shared" si="3"/>
        <v>0.27492208050884936</v>
      </c>
      <c r="J12" s="57">
        <f t="shared" si="3"/>
        <v>0.29060738746967274</v>
      </c>
      <c r="K12" s="57">
        <f t="shared" si="3"/>
        <v>0.31573131800564114</v>
      </c>
      <c r="L12" s="57">
        <f t="shared" si="3"/>
        <v>0.34826891130178711</v>
      </c>
      <c r="M12" s="57">
        <f t="shared" si="3"/>
        <v>0.38052458690980867</v>
      </c>
      <c r="N12" s="57">
        <f t="shared" si="3"/>
        <v>0.40736685967138242</v>
      </c>
      <c r="O12" s="57">
        <f t="shared" si="3"/>
        <v>0.4170536688727412</v>
      </c>
      <c r="P12" s="57">
        <f t="shared" si="3"/>
        <v>0.43565882576778864</v>
      </c>
      <c r="Q12" s="57">
        <f t="shared" si="3"/>
        <v>0.44964360288099459</v>
      </c>
      <c r="R12" s="57">
        <f t="shared" si="3"/>
        <v>0.45933969616393805</v>
      </c>
      <c r="S12" s="57">
        <f t="shared" si="3"/>
        <v>0.47212783817853698</v>
      </c>
      <c r="T12" s="57">
        <f t="shared" si="3"/>
        <v>0.49442969796016067</v>
      </c>
      <c r="U12" s="57">
        <f t="shared" si="3"/>
        <v>0.51621425170862412</v>
      </c>
      <c r="V12" s="57">
        <f t="shared" si="3"/>
        <v>0.53608154299721855</v>
      </c>
      <c r="W12" s="57">
        <f t="shared" si="3"/>
        <v>0.55450492863643197</v>
      </c>
      <c r="X12" s="57">
        <f t="shared" si="3"/>
        <v>0.56490994098948011</v>
      </c>
      <c r="Y12" s="57">
        <f t="shared" si="3"/>
        <v>0.57550608976235307</v>
      </c>
      <c r="Z12" s="57">
        <f t="shared" si="3"/>
        <v>0.58946941866846547</v>
      </c>
      <c r="AA12" s="57">
        <f t="shared" si="3"/>
        <v>0.61099849885933855</v>
      </c>
      <c r="AB12" s="57">
        <f t="shared" si="3"/>
        <v>0.62313077628005242</v>
      </c>
      <c r="AC12" s="57">
        <f t="shared" si="3"/>
        <v>0.63582350031358659</v>
      </c>
      <c r="AD12" s="57">
        <f t="shared" si="3"/>
        <v>0.64429859831511771</v>
      </c>
      <c r="AE12" s="57">
        <f t="shared" si="3"/>
        <v>0.6558548567287259</v>
      </c>
      <c r="AF12" s="57">
        <f t="shared" si="3"/>
        <v>0.67681429798450288</v>
      </c>
      <c r="AG12" s="57">
        <f t="shared" si="3"/>
        <v>0.6941409080188623</v>
      </c>
      <c r="AH12" s="57">
        <f t="shared" si="3"/>
        <v>0.70512532577767595</v>
      </c>
      <c r="AI12" s="57">
        <f t="shared" si="3"/>
        <v>0.72400137368021711</v>
      </c>
      <c r="AJ12" s="57">
        <f t="shared" si="3"/>
        <v>0.74636447589801791</v>
      </c>
      <c r="AK12" s="57">
        <f t="shared" si="3"/>
        <v>0.77926383984771519</v>
      </c>
      <c r="AL12" s="57">
        <f t="shared" si="3"/>
        <v>0.81077002618666572</v>
      </c>
      <c r="AM12" s="57">
        <f t="shared" si="3"/>
        <v>0.83952972743913856</v>
      </c>
      <c r="AN12" s="57">
        <f t="shared" si="3"/>
        <v>0.88588868868171444</v>
      </c>
      <c r="AO12" s="57">
        <f t="shared" si="3"/>
        <v>0.88567689037649366</v>
      </c>
      <c r="AP12" s="57">
        <f t="shared" si="3"/>
        <v>0.90684480239515619</v>
      </c>
      <c r="AQ12" s="57">
        <f t="shared" si="3"/>
        <v>0.94000705322082112</v>
      </c>
      <c r="AR12" s="57">
        <f t="shared" si="3"/>
        <v>0.96140403166924493</v>
      </c>
      <c r="AS12" s="57">
        <f t="shared" si="3"/>
        <v>0.97743977268305737</v>
      </c>
      <c r="AT12" s="57">
        <f t="shared" si="3"/>
        <v>0.99416585308461691</v>
      </c>
      <c r="AU12" s="57">
        <f t="shared" si="3"/>
        <v>0.99364124610544469</v>
      </c>
      <c r="AV12" s="57">
        <f t="shared" si="3"/>
        <v>1</v>
      </c>
      <c r="AW12" s="57">
        <f t="shared" si="3"/>
        <v>1.0199221953073252</v>
      </c>
      <c r="AX12" s="57">
        <f t="shared" si="3"/>
        <v>1.0373785710337609</v>
      </c>
      <c r="AY12" s="57">
        <f t="shared" si="3"/>
        <v>1.0580729248917897</v>
      </c>
      <c r="AZ12" s="57">
        <f t="shared" si="3"/>
        <v>1.0820227919040724</v>
      </c>
      <c r="BA12" s="57">
        <f t="shared" si="3"/>
        <v>1.1050137726817248</v>
      </c>
      <c r="BB12" s="57">
        <f t="shared" si="3"/>
        <v>1.1291030021934045</v>
      </c>
      <c r="BC12" s="57">
        <f t="shared" si="3"/>
        <v>1.1528342771130902</v>
      </c>
      <c r="BD12" s="57">
        <f t="shared" si="3"/>
        <v>1.1762805909025928</v>
      </c>
      <c r="BE12" s="57">
        <f t="shared" si="3"/>
        <v>1.1993561011465046</v>
      </c>
      <c r="BF12" s="57">
        <f t="shared" si="3"/>
        <v>1.2224799598735014</v>
      </c>
      <c r="BG12" s="57">
        <f>0.1214*BG94+0.3603*BG95+0.1051*BG96+0.0443*BG97+0.3689*BG99</f>
        <v>1.2461774035786084</v>
      </c>
    </row>
    <row r="13" spans="1:59" ht="15" x14ac:dyDescent="0.2">
      <c r="A13" s="107" t="s">
        <v>64</v>
      </c>
      <c r="B13" s="47" t="s">
        <v>58</v>
      </c>
      <c r="D13" s="57">
        <f>0.5978*D10+0.3224*D11+0.0798*D12</f>
        <v>0.16804070282183592</v>
      </c>
      <c r="E13" s="57">
        <f t="shared" ref="E13:BF13" si="4">0.5978*E10+0.3224*E11+0.0798*E12</f>
        <v>0.17765598150101936</v>
      </c>
      <c r="F13" s="57">
        <f t="shared" si="4"/>
        <v>0.19734372303188527</v>
      </c>
      <c r="G13" s="57">
        <f t="shared" si="4"/>
        <v>0.21455554509560704</v>
      </c>
      <c r="H13" s="57">
        <f t="shared" si="4"/>
        <v>0.22653900434875909</v>
      </c>
      <c r="I13" s="57">
        <f t="shared" si="4"/>
        <v>0.24133562196070588</v>
      </c>
      <c r="J13" s="57">
        <f t="shared" si="4"/>
        <v>0.25741501862898303</v>
      </c>
      <c r="K13" s="57">
        <f t="shared" si="4"/>
        <v>0.27914762538884969</v>
      </c>
      <c r="L13" s="57">
        <f t="shared" si="4"/>
        <v>0.30703862543990706</v>
      </c>
      <c r="M13" s="57">
        <f t="shared" si="4"/>
        <v>0.33652892294368664</v>
      </c>
      <c r="N13" s="57">
        <f t="shared" si="4"/>
        <v>0.36069716161349774</v>
      </c>
      <c r="O13" s="57">
        <f t="shared" si="4"/>
        <v>0.37676410065918148</v>
      </c>
      <c r="P13" s="57">
        <f t="shared" si="4"/>
        <v>0.39582480509098689</v>
      </c>
      <c r="Q13" s="57">
        <f t="shared" si="4"/>
        <v>0.41055206644016318</v>
      </c>
      <c r="R13" s="57">
        <f t="shared" si="4"/>
        <v>0.42319201484632529</v>
      </c>
      <c r="S13" s="57">
        <f t="shared" si="4"/>
        <v>0.43720772342698727</v>
      </c>
      <c r="T13" s="57">
        <f t="shared" si="4"/>
        <v>0.45636325213100204</v>
      </c>
      <c r="U13" s="57">
        <f t="shared" si="4"/>
        <v>0.47542436054681941</v>
      </c>
      <c r="V13" s="57">
        <f t="shared" si="4"/>
        <v>0.49512133759810562</v>
      </c>
      <c r="W13" s="57">
        <f t="shared" si="4"/>
        <v>0.5129002650872122</v>
      </c>
      <c r="X13" s="57">
        <f t="shared" si="4"/>
        <v>0.52628347662506814</v>
      </c>
      <c r="Y13" s="57">
        <f t="shared" si="4"/>
        <v>0.54157245771902163</v>
      </c>
      <c r="Z13" s="57">
        <f t="shared" si="4"/>
        <v>0.55774502983945329</v>
      </c>
      <c r="AA13" s="57">
        <f t="shared" si="4"/>
        <v>0.57517441154412807</v>
      </c>
      <c r="AB13" s="57">
        <f t="shared" si="4"/>
        <v>0.59050116400760189</v>
      </c>
      <c r="AC13" s="57">
        <f t="shared" si="4"/>
        <v>0.60810194655693273</v>
      </c>
      <c r="AD13" s="57">
        <f t="shared" si="4"/>
        <v>0.62504656259858049</v>
      </c>
      <c r="AE13" s="57">
        <f t="shared" si="4"/>
        <v>0.64053905712254722</v>
      </c>
      <c r="AF13" s="57">
        <f t="shared" si="4"/>
        <v>0.66248973545873802</v>
      </c>
      <c r="AG13" s="57">
        <f t="shared" si="4"/>
        <v>0.683266227583047</v>
      </c>
      <c r="AH13" s="57">
        <f t="shared" si="4"/>
        <v>0.69830368893294748</v>
      </c>
      <c r="AI13" s="57">
        <f t="shared" si="4"/>
        <v>0.7187889928920399</v>
      </c>
      <c r="AJ13" s="57">
        <f t="shared" si="4"/>
        <v>0.74257388617795983</v>
      </c>
      <c r="AK13" s="57">
        <f t="shared" si="4"/>
        <v>0.77116878526909904</v>
      </c>
      <c r="AL13" s="57">
        <f t="shared" si="4"/>
        <v>0.79983636199762975</v>
      </c>
      <c r="AM13" s="57">
        <f t="shared" si="4"/>
        <v>0.82704346140610052</v>
      </c>
      <c r="AN13" s="57">
        <f t="shared" si="4"/>
        <v>0.86365415686553426</v>
      </c>
      <c r="AO13" s="57">
        <f t="shared" si="4"/>
        <v>0.87449919423725897</v>
      </c>
      <c r="AP13" s="57">
        <f t="shared" si="4"/>
        <v>0.89383996015028711</v>
      </c>
      <c r="AQ13" s="57">
        <f t="shared" si="4"/>
        <v>0.92011370906069034</v>
      </c>
      <c r="AR13" s="57">
        <f t="shared" si="4"/>
        <v>0.93910569300202773</v>
      </c>
      <c r="AS13" s="57">
        <f t="shared" si="4"/>
        <v>0.95611058787899039</v>
      </c>
      <c r="AT13" s="57">
        <f t="shared" si="4"/>
        <v>0.97260661079501753</v>
      </c>
      <c r="AU13" s="57">
        <f t="shared" si="4"/>
        <v>0.98534484271015743</v>
      </c>
      <c r="AV13" s="57">
        <f t="shared" si="4"/>
        <v>1</v>
      </c>
      <c r="AW13" s="57">
        <f t="shared" si="4"/>
        <v>1.0216772782414802</v>
      </c>
      <c r="AX13" s="57">
        <f t="shared" si="4"/>
        <v>1.0468290430798826</v>
      </c>
      <c r="AY13" s="57">
        <f t="shared" si="4"/>
        <v>1.0737937071859731</v>
      </c>
      <c r="AZ13" s="57">
        <f t="shared" si="4"/>
        <v>1.1023525061656172</v>
      </c>
      <c r="BA13" s="57">
        <f t="shared" si="4"/>
        <v>1.1309457658084774</v>
      </c>
      <c r="BB13" s="57">
        <f t="shared" si="4"/>
        <v>1.1597841596512268</v>
      </c>
      <c r="BC13" s="57">
        <f t="shared" si="4"/>
        <v>1.1890263671236316</v>
      </c>
      <c r="BD13" s="57">
        <f t="shared" si="4"/>
        <v>1.2186391625984136</v>
      </c>
      <c r="BE13" s="57">
        <f t="shared" si="4"/>
        <v>1.2486436135936649</v>
      </c>
      <c r="BF13" s="57">
        <f t="shared" si="4"/>
        <v>1.2790688767278704</v>
      </c>
      <c r="BG13" s="57">
        <f>0.5978*BG10+0.3224*BG11+0.0798*BG12</f>
        <v>1.3098385210609544</v>
      </c>
    </row>
    <row r="14" spans="1:59" ht="15.75" x14ac:dyDescent="0.25">
      <c r="A14" s="64" t="s">
        <v>36</v>
      </c>
      <c r="B14" s="48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90"/>
      <c r="AT14" s="90"/>
      <c r="AU14" s="90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</row>
    <row r="15" spans="1:59" ht="15" x14ac:dyDescent="0.2">
      <c r="A15" s="47" t="s">
        <v>27</v>
      </c>
      <c r="B15" s="50" t="s">
        <v>23</v>
      </c>
      <c r="D15" s="57">
        <f t="shared" ref="D15:AJ15" si="5">D101</f>
        <v>0.13663832986969401</v>
      </c>
      <c r="E15" s="57">
        <f t="shared" si="5"/>
        <v>0.14233159361426459</v>
      </c>
      <c r="F15" s="57">
        <f t="shared" si="5"/>
        <v>0.16652796452868956</v>
      </c>
      <c r="G15" s="57">
        <f t="shared" si="5"/>
        <v>0.19641759918768512</v>
      </c>
      <c r="H15" s="57">
        <f t="shared" si="5"/>
        <v>0.21349739042139687</v>
      </c>
      <c r="I15" s="57">
        <f t="shared" si="5"/>
        <v>0.22915386571896598</v>
      </c>
      <c r="J15" s="57">
        <f t="shared" si="5"/>
        <v>0.24765697288882038</v>
      </c>
      <c r="K15" s="57">
        <f t="shared" si="5"/>
        <v>0.27327665973938803</v>
      </c>
      <c r="L15" s="57">
        <f t="shared" si="5"/>
        <v>0.30174297846224091</v>
      </c>
      <c r="M15" s="57">
        <f t="shared" si="5"/>
        <v>0.33163261312123649</v>
      </c>
      <c r="N15" s="57">
        <f t="shared" si="5"/>
        <v>0.3515590362272335</v>
      </c>
      <c r="O15" s="57">
        <f t="shared" si="5"/>
        <v>0.36294556371637471</v>
      </c>
      <c r="P15" s="57">
        <f t="shared" si="5"/>
        <v>0.3757554071416585</v>
      </c>
      <c r="Q15" s="57">
        <f t="shared" si="5"/>
        <v>0.38287198682237172</v>
      </c>
      <c r="R15" s="57">
        <f t="shared" si="5"/>
        <v>0.38429530275851437</v>
      </c>
      <c r="S15" s="57">
        <f t="shared" si="5"/>
        <v>0.39425851431151293</v>
      </c>
      <c r="T15" s="57">
        <f t="shared" si="5"/>
        <v>0.4191665431940092</v>
      </c>
      <c r="U15" s="57">
        <f t="shared" si="5"/>
        <v>0.43411136052350696</v>
      </c>
      <c r="V15" s="57">
        <f t="shared" si="5"/>
        <v>0.44692120394879081</v>
      </c>
      <c r="W15" s="57">
        <f t="shared" si="5"/>
        <v>0.456172757533718</v>
      </c>
      <c r="X15" s="57">
        <f t="shared" si="5"/>
        <v>0.46400099518250254</v>
      </c>
      <c r="Y15" s="57">
        <f t="shared" si="5"/>
        <v>0.48250410235235697</v>
      </c>
      <c r="Z15" s="57">
        <f t="shared" si="5"/>
        <v>0.49958389358606869</v>
      </c>
      <c r="AA15" s="57">
        <f t="shared" si="5"/>
        <v>0.51630785583574479</v>
      </c>
      <c r="AB15" s="57">
        <f t="shared" si="5"/>
        <v>0.52591523840470766</v>
      </c>
      <c r="AC15" s="57">
        <f t="shared" si="5"/>
        <v>0.53872508182999146</v>
      </c>
      <c r="AD15" s="57">
        <f t="shared" si="5"/>
        <v>0.5479766354149187</v>
      </c>
      <c r="AE15" s="57">
        <f t="shared" si="5"/>
        <v>0.55758401798388146</v>
      </c>
      <c r="AF15" s="57">
        <f t="shared" si="5"/>
        <v>0.58498284975462744</v>
      </c>
      <c r="AG15" s="57">
        <f t="shared" si="5"/>
        <v>0.59601354825973296</v>
      </c>
      <c r="AH15" s="57">
        <f t="shared" si="5"/>
        <v>0.618074945269944</v>
      </c>
      <c r="AI15" s="57">
        <f t="shared" si="5"/>
        <v>0.6319522756473348</v>
      </c>
      <c r="AJ15" s="57">
        <f t="shared" si="5"/>
        <v>0.65650447554579539</v>
      </c>
      <c r="AK15" s="57">
        <f>AK101</f>
        <v>0.6920873739493616</v>
      </c>
      <c r="AL15" s="57">
        <f t="shared" ref="AL15:AY15" si="6">AL101</f>
        <v>0.7237561535285354</v>
      </c>
      <c r="AM15" s="57">
        <f t="shared" si="6"/>
        <v>0.76047770468101561</v>
      </c>
      <c r="AN15" s="57">
        <f t="shared" si="6"/>
        <v>0.81328272591190787</v>
      </c>
      <c r="AO15" s="57">
        <f t="shared" si="6"/>
        <v>0.80844345172902288</v>
      </c>
      <c r="AP15" s="57">
        <f t="shared" si="6"/>
        <v>0.84402635013258898</v>
      </c>
      <c r="AQ15" s="57">
        <f t="shared" si="6"/>
        <v>0.87462764275965588</v>
      </c>
      <c r="AR15" s="57">
        <f t="shared" si="6"/>
        <v>0.90380561945058013</v>
      </c>
      <c r="AS15" s="90">
        <f t="shared" si="6"/>
        <v>0.9162596338918283</v>
      </c>
      <c r="AT15" s="90">
        <f t="shared" si="6"/>
        <v>0.92942530630114772</v>
      </c>
      <c r="AU15" s="90">
        <f t="shared" si="6"/>
        <v>0.97176895540139141</v>
      </c>
      <c r="AV15" s="57">
        <f t="shared" si="6"/>
        <v>1</v>
      </c>
      <c r="AW15" s="57">
        <f t="shared" si="6"/>
        <v>1.0259688262497035</v>
      </c>
      <c r="AX15" s="57">
        <f t="shared" si="6"/>
        <v>1.0548269838497766</v>
      </c>
      <c r="AY15" s="57">
        <f t="shared" si="6"/>
        <v>1.0780500913270672</v>
      </c>
      <c r="AZ15" s="57">
        <f t="shared" ref="AZ15:BC16" si="7">AZ101</f>
        <v>1.1012847276634405</v>
      </c>
      <c r="BA15" s="57">
        <f t="shared" si="7"/>
        <v>1.1244217245265944</v>
      </c>
      <c r="BB15" s="57">
        <f t="shared" si="7"/>
        <v>1.1496781811502585</v>
      </c>
      <c r="BC15" s="57">
        <f t="shared" si="7"/>
        <v>1.1756235226870155</v>
      </c>
      <c r="BD15" s="57">
        <f t="shared" ref="BD15:BF16" si="8">BD101</f>
        <v>1.2012086229603349</v>
      </c>
      <c r="BE15" s="57">
        <f t="shared" si="8"/>
        <v>1.2284126027794229</v>
      </c>
      <c r="BF15" s="57">
        <f t="shared" si="8"/>
        <v>1.2568242661703279</v>
      </c>
      <c r="BG15" s="57">
        <f>BG101</f>
        <v>1.2834398471814146</v>
      </c>
    </row>
    <row r="16" spans="1:59" ht="15" x14ac:dyDescent="0.2">
      <c r="A16" s="47" t="s">
        <v>28</v>
      </c>
      <c r="B16" s="50" t="s">
        <v>24</v>
      </c>
      <c r="D16" s="57">
        <f t="shared" ref="D16:AJ16" si="9">D102</f>
        <v>0.1164613145528858</v>
      </c>
      <c r="E16" s="57">
        <f t="shared" si="9"/>
        <v>0.12006321087926372</v>
      </c>
      <c r="F16" s="57">
        <f t="shared" si="9"/>
        <v>0.1320695319671901</v>
      </c>
      <c r="G16" s="57">
        <f t="shared" si="9"/>
        <v>0.15968407046942074</v>
      </c>
      <c r="H16" s="57">
        <f t="shared" si="9"/>
        <v>0.17649291999251768</v>
      </c>
      <c r="I16" s="57">
        <f t="shared" si="9"/>
        <v>0.19210113740682194</v>
      </c>
      <c r="J16" s="57">
        <f t="shared" si="9"/>
        <v>0.2029068263859557</v>
      </c>
      <c r="K16" s="57">
        <f t="shared" si="9"/>
        <v>0.22091630801784523</v>
      </c>
      <c r="L16" s="57">
        <f t="shared" si="9"/>
        <v>0.23892578964973479</v>
      </c>
      <c r="M16" s="57">
        <f t="shared" si="9"/>
        <v>0.26173779971679489</v>
      </c>
      <c r="N16" s="57">
        <f t="shared" si="9"/>
        <v>0.28214854556626973</v>
      </c>
      <c r="O16" s="57">
        <f t="shared" si="9"/>
        <v>0.28935233821902556</v>
      </c>
      <c r="P16" s="57">
        <f t="shared" si="9"/>
        <v>0.29295423454540348</v>
      </c>
      <c r="Q16" s="57">
        <f t="shared" si="9"/>
        <v>0.29535549876298872</v>
      </c>
      <c r="R16" s="57">
        <f t="shared" si="9"/>
        <v>0.29895739508936664</v>
      </c>
      <c r="S16" s="57">
        <f t="shared" si="9"/>
        <v>0.31816750883004885</v>
      </c>
      <c r="T16" s="57">
        <f t="shared" si="9"/>
        <v>0.36259089685537643</v>
      </c>
      <c r="U16" s="57">
        <f t="shared" si="9"/>
        <v>0.3878041711400218</v>
      </c>
      <c r="V16" s="57">
        <f t="shared" si="9"/>
        <v>0.39620859590157026</v>
      </c>
      <c r="W16" s="57">
        <f t="shared" si="9"/>
        <v>0.40311223052712791</v>
      </c>
      <c r="X16" s="57">
        <f t="shared" si="9"/>
        <v>0.41151665528867643</v>
      </c>
      <c r="Y16" s="57">
        <f t="shared" si="9"/>
        <v>0.41932076399582852</v>
      </c>
      <c r="Z16" s="57">
        <f t="shared" si="9"/>
        <v>0.41421807753345985</v>
      </c>
      <c r="AA16" s="57">
        <f t="shared" si="9"/>
        <v>0.4211217121590175</v>
      </c>
      <c r="AB16" s="57">
        <f t="shared" si="9"/>
        <v>0.43462882338293468</v>
      </c>
      <c r="AC16" s="57">
        <f t="shared" si="9"/>
        <v>0.44183261603569046</v>
      </c>
      <c r="AD16" s="57">
        <f t="shared" si="9"/>
        <v>0.4544392531780132</v>
      </c>
      <c r="AE16" s="57">
        <f t="shared" si="9"/>
        <v>0.469146996510723</v>
      </c>
      <c r="AF16" s="57">
        <f t="shared" si="9"/>
        <v>0.49976311528493522</v>
      </c>
      <c r="AG16" s="57">
        <f t="shared" si="9"/>
        <v>0.49225916460498126</v>
      </c>
      <c r="AH16" s="57">
        <f t="shared" si="9"/>
        <v>0.50306485358411501</v>
      </c>
      <c r="AI16" s="57">
        <f t="shared" si="9"/>
        <v>0.51236975242725791</v>
      </c>
      <c r="AJ16" s="57">
        <f t="shared" si="9"/>
        <v>0.51597164875363588</v>
      </c>
      <c r="AK16" s="57">
        <f>AK102</f>
        <v>0.5264771797055714</v>
      </c>
      <c r="AL16" s="57">
        <f t="shared" ref="AL16:AY16" si="10">AL102</f>
        <v>0.56165570049319569</v>
      </c>
      <c r="AM16" s="57">
        <f t="shared" si="10"/>
        <v>0.63369362702075382</v>
      </c>
      <c r="AN16" s="57">
        <f t="shared" si="10"/>
        <v>0.70357041575248536</v>
      </c>
      <c r="AO16" s="57">
        <f t="shared" si="10"/>
        <v>0.75279633221298348</v>
      </c>
      <c r="AP16" s="57">
        <f t="shared" si="10"/>
        <v>0.78977580116379664</v>
      </c>
      <c r="AQ16" s="57">
        <f t="shared" si="10"/>
        <v>0.81799065572042362</v>
      </c>
      <c r="AR16" s="57">
        <f t="shared" si="10"/>
        <v>0.87862257721445181</v>
      </c>
      <c r="AS16" s="90">
        <f t="shared" si="10"/>
        <v>0.9058769260840448</v>
      </c>
      <c r="AT16" s="90">
        <f t="shared" si="10"/>
        <v>0.93649304485825702</v>
      </c>
      <c r="AU16" s="90">
        <f t="shared" si="10"/>
        <v>0.964707899414884</v>
      </c>
      <c r="AV16" s="57">
        <f t="shared" si="10"/>
        <v>1</v>
      </c>
      <c r="AW16" s="57">
        <f t="shared" si="10"/>
        <v>1.0362025399132135</v>
      </c>
      <c r="AX16" s="57">
        <f t="shared" si="10"/>
        <v>1.0623554288862</v>
      </c>
      <c r="AY16" s="57">
        <f t="shared" si="10"/>
        <v>1.0888288866322342</v>
      </c>
      <c r="AZ16" s="57">
        <f t="shared" si="7"/>
        <v>1.117190098242923</v>
      </c>
      <c r="BA16" s="57">
        <f t="shared" si="7"/>
        <v>1.1450983113589643</v>
      </c>
      <c r="BB16" s="57">
        <f t="shared" si="7"/>
        <v>1.1722129066510938</v>
      </c>
      <c r="BC16" s="57">
        <f t="shared" si="7"/>
        <v>1.1978732963330534</v>
      </c>
      <c r="BD16" s="57">
        <f t="shared" si="8"/>
        <v>1.2230335026784902</v>
      </c>
      <c r="BE16" s="57">
        <f t="shared" si="8"/>
        <v>1.2480810897321222</v>
      </c>
      <c r="BF16" s="57">
        <f t="shared" si="8"/>
        <v>1.2731550906921476</v>
      </c>
      <c r="BG16" s="57">
        <f>BG102</f>
        <v>1.2976924090995428</v>
      </c>
    </row>
    <row r="17" spans="1:59" ht="15" x14ac:dyDescent="0.2">
      <c r="A17" s="51" t="s">
        <v>29</v>
      </c>
      <c r="B17" s="47" t="s">
        <v>25</v>
      </c>
      <c r="C17" s="40"/>
      <c r="D17" s="57">
        <f t="shared" ref="D17:AJ17" si="11">D104</f>
        <v>0.1274389659848956</v>
      </c>
      <c r="E17" s="57">
        <f t="shared" si="11"/>
        <v>0.13703114622031784</v>
      </c>
      <c r="F17" s="57">
        <f t="shared" si="11"/>
        <v>0.16443737546438142</v>
      </c>
      <c r="G17" s="57">
        <f t="shared" si="11"/>
        <v>0.19047329324624179</v>
      </c>
      <c r="H17" s="57">
        <f t="shared" si="11"/>
        <v>0.20554671933047677</v>
      </c>
      <c r="I17" s="57">
        <f t="shared" si="11"/>
        <v>0.2219904568769149</v>
      </c>
      <c r="J17" s="57">
        <f t="shared" si="11"/>
        <v>0.23569357149894668</v>
      </c>
      <c r="K17" s="57">
        <f t="shared" si="11"/>
        <v>0.2603591778186039</v>
      </c>
      <c r="L17" s="57">
        <f t="shared" si="11"/>
        <v>0.2850247841382611</v>
      </c>
      <c r="M17" s="57">
        <f t="shared" si="11"/>
        <v>0.31380132484452788</v>
      </c>
      <c r="N17" s="57">
        <f t="shared" si="11"/>
        <v>0.3370966197019819</v>
      </c>
      <c r="O17" s="57">
        <f t="shared" si="11"/>
        <v>0.34668879993740415</v>
      </c>
      <c r="P17" s="57">
        <f t="shared" si="11"/>
        <v>0.34805911139960732</v>
      </c>
      <c r="Q17" s="57">
        <f t="shared" si="11"/>
        <v>0.34257786555079461</v>
      </c>
      <c r="R17" s="57">
        <f t="shared" si="11"/>
        <v>0.34394817701299779</v>
      </c>
      <c r="S17" s="57">
        <f t="shared" si="11"/>
        <v>0.34668879993740415</v>
      </c>
      <c r="T17" s="57">
        <f t="shared" si="11"/>
        <v>0.36553058254269782</v>
      </c>
      <c r="U17" s="57">
        <f t="shared" si="11"/>
        <v>0.38300205368578838</v>
      </c>
      <c r="V17" s="57">
        <f t="shared" si="11"/>
        <v>0.39293681178676143</v>
      </c>
      <c r="W17" s="57">
        <f t="shared" si="11"/>
        <v>0.40013094696332813</v>
      </c>
      <c r="X17" s="57">
        <f t="shared" si="11"/>
        <v>0.40458445921548841</v>
      </c>
      <c r="Y17" s="57">
        <f t="shared" si="11"/>
        <v>0.41520437304756308</v>
      </c>
      <c r="Z17" s="57">
        <f t="shared" si="11"/>
        <v>0.42582428687963769</v>
      </c>
      <c r="AA17" s="57">
        <f t="shared" si="11"/>
        <v>0.44124029082942345</v>
      </c>
      <c r="AB17" s="57">
        <f t="shared" si="11"/>
        <v>0.44569380308158379</v>
      </c>
      <c r="AC17" s="57">
        <f t="shared" si="11"/>
        <v>0.45048989319929489</v>
      </c>
      <c r="AD17" s="57">
        <f t="shared" si="11"/>
        <v>0.46076722916581875</v>
      </c>
      <c r="AE17" s="57">
        <f t="shared" si="11"/>
        <v>0.46213754062802193</v>
      </c>
      <c r="AF17" s="57">
        <f t="shared" si="11"/>
        <v>0.47275745446009654</v>
      </c>
      <c r="AG17" s="57">
        <f t="shared" si="11"/>
        <v>0.48577541335102675</v>
      </c>
      <c r="AH17" s="57">
        <f t="shared" si="11"/>
        <v>0.50701524101517603</v>
      </c>
      <c r="AI17" s="57">
        <f t="shared" si="11"/>
        <v>0.51900546630945388</v>
      </c>
      <c r="AJ17" s="57">
        <f t="shared" si="11"/>
        <v>0.54880974061237298</v>
      </c>
      <c r="AK17" s="57">
        <f>AK104</f>
        <v>0.58889135088181599</v>
      </c>
      <c r="AL17" s="57">
        <f t="shared" ref="AL17:AY17" si="12">AL104</f>
        <v>0.65062388225406909</v>
      </c>
      <c r="AM17" s="57">
        <f t="shared" si="12"/>
        <v>0.71776914390202484</v>
      </c>
      <c r="AN17" s="57">
        <f t="shared" si="12"/>
        <v>0.78422924981887898</v>
      </c>
      <c r="AO17" s="57">
        <f t="shared" si="12"/>
        <v>0.80231736111996099</v>
      </c>
      <c r="AP17" s="57">
        <f t="shared" si="12"/>
        <v>0.83561592965149811</v>
      </c>
      <c r="AQ17" s="57">
        <f t="shared" si="12"/>
        <v>0.87151808996122149</v>
      </c>
      <c r="AR17" s="57">
        <f t="shared" si="12"/>
        <v>0.90166494212969139</v>
      </c>
      <c r="AS17" s="90">
        <f t="shared" si="12"/>
        <v>0.93420983935701696</v>
      </c>
      <c r="AT17" s="90">
        <f t="shared" si="12"/>
        <v>0.96298638006328363</v>
      </c>
      <c r="AU17" s="90">
        <f t="shared" si="12"/>
        <v>0.98628167492073771</v>
      </c>
      <c r="AV17" s="57">
        <f t="shared" si="12"/>
        <v>1</v>
      </c>
      <c r="AW17" s="57">
        <f t="shared" si="12"/>
        <v>1.0199529681699941</v>
      </c>
      <c r="AX17" s="57">
        <f t="shared" si="12"/>
        <v>1.044623918704354</v>
      </c>
      <c r="AY17" s="57">
        <f t="shared" si="12"/>
        <v>1.0746063334973597</v>
      </c>
      <c r="AZ17" s="57">
        <f t="shared" ref="AZ17:BE17" si="13">AZ104</f>
        <v>1.1067959089625357</v>
      </c>
      <c r="BA17" s="57">
        <f t="shared" si="13"/>
        <v>1.1403275674737938</v>
      </c>
      <c r="BB17" s="57">
        <f t="shared" si="13"/>
        <v>1.1748307768117539</v>
      </c>
      <c r="BC17" s="57">
        <f t="shared" si="13"/>
        <v>1.2102342807803814</v>
      </c>
      <c r="BD17" s="57">
        <f t="shared" si="13"/>
        <v>1.2463088262720499</v>
      </c>
      <c r="BE17" s="57">
        <f t="shared" si="13"/>
        <v>1.284022812397098</v>
      </c>
      <c r="BF17" s="57">
        <f>BF104</f>
        <v>1.3226364079970829</v>
      </c>
      <c r="BG17" s="57">
        <f>BG104</f>
        <v>1.3599575258259176</v>
      </c>
    </row>
    <row r="18" spans="1:59" ht="15" x14ac:dyDescent="0.2">
      <c r="A18" s="51" t="s">
        <v>61</v>
      </c>
      <c r="B18" s="47" t="s">
        <v>58</v>
      </c>
      <c r="C18" s="40"/>
      <c r="D18" s="57">
        <f>(0.1646/2)*D15+(0.1646/2)*D16+0.8354*D17</f>
        <v>0.1272926129197601</v>
      </c>
      <c r="E18" s="57">
        <f t="shared" ref="E18:BF18" si="14">(0.1646/2)*E15+(0.1646/2)*E16+0.8354*E17</f>
        <v>0.13607091196227092</v>
      </c>
      <c r="F18" s="57">
        <f t="shared" si="14"/>
        <v>0.16194555742455513</v>
      </c>
      <c r="G18" s="57">
        <f t="shared" si="14"/>
        <v>0.18842855659069022</v>
      </c>
      <c r="H18" s="57">
        <f t="shared" si="14"/>
        <v>0.20380993187574548</v>
      </c>
      <c r="I18" s="57">
        <f t="shared" si="14"/>
        <v>0.22012011443222707</v>
      </c>
      <c r="J18" s="57">
        <f t="shared" si="14"/>
        <v>0.23397981031053414</v>
      </c>
      <c r="K18" s="57">
        <f t="shared" si="14"/>
        <v>0.258176138396082</v>
      </c>
      <c r="L18" s="57">
        <f t="shared" si="14"/>
        <v>0.28260674428471894</v>
      </c>
      <c r="M18" s="57">
        <f t="shared" si="14"/>
        <v>0.3109840117516886</v>
      </c>
      <c r="N18" s="57">
        <f t="shared" si="14"/>
        <v>0.33376465008064105</v>
      </c>
      <c r="O18" s="57">
        <f t="shared" si="14"/>
        <v>0.3433079407969909</v>
      </c>
      <c r="P18" s="57">
        <f t="shared" si="14"/>
        <v>0.34580338517407722</v>
      </c>
      <c r="Q18" s="57">
        <f t="shared" si="14"/>
        <v>0.34200767094480899</v>
      </c>
      <c r="R18" s="57">
        <f t="shared" si="14"/>
        <v>0.34356600410953897</v>
      </c>
      <c r="S18" s="57">
        <f t="shared" si="14"/>
        <v>0.34825648517225793</v>
      </c>
      <c r="T18" s="57">
        <f t="shared" si="14"/>
        <v>0.36970288597223422</v>
      </c>
      <c r="U18" s="57">
        <f t="shared" si="14"/>
        <v>0.38760356390501605</v>
      </c>
      <c r="V18" s="57">
        <f t="shared" si="14"/>
        <v>0.39764899509434526</v>
      </c>
      <c r="W18" s="57">
        <f t="shared" si="14"/>
        <v>0.40498854761057196</v>
      </c>
      <c r="X18" s="57">
        <f t="shared" si="14"/>
        <v>0.41004495986239703</v>
      </c>
      <c r="Y18" s="57">
        <f t="shared" si="14"/>
        <v>0.42108191974438991</v>
      </c>
      <c r="Z18" s="57">
        <f t="shared" si="14"/>
        <v>0.43093951148238652</v>
      </c>
      <c r="AA18" s="57">
        <f t="shared" si="14"/>
        <v>0.44576259240486932</v>
      </c>
      <c r="AB18" s="57">
        <f t="shared" si="14"/>
        <v>0.45138537937947809</v>
      </c>
      <c r="AC18" s="57">
        <f t="shared" si="14"/>
        <v>0.45703915531303657</v>
      </c>
      <c r="AD18" s="57">
        <f t="shared" si="14"/>
        <v>0.46742377087632325</v>
      </c>
      <c r="AE18" s="57">
        <f t="shared" si="14"/>
        <v>0.47056966393355548</v>
      </c>
      <c r="AF18" s="57">
        <f t="shared" si="14"/>
        <v>0.48421617037872067</v>
      </c>
      <c r="AG18" s="57">
        <f t="shared" si="14"/>
        <v>0.49538162458221374</v>
      </c>
      <c r="AH18" s="57">
        <f t="shared" si="14"/>
        <v>0.51583033778976717</v>
      </c>
      <c r="AI18" s="57">
        <f t="shared" si="14"/>
        <v>0.5277548694654568</v>
      </c>
      <c r="AJ18" s="57">
        <f t="shared" si="14"/>
        <v>0.55497044233741954</v>
      </c>
      <c r="AK18" s="57">
        <f t="shared" si="14"/>
        <v>0.59224769729247007</v>
      </c>
      <c r="AL18" s="57">
        <f t="shared" si="14"/>
        <v>0.64932058682103777</v>
      </c>
      <c r="AM18" s="57">
        <f t="shared" si="14"/>
        <v>0.71436464341480721</v>
      </c>
      <c r="AN18" s="57">
        <f t="shared" si="14"/>
        <v>0.77998212885767115</v>
      </c>
      <c r="AO18" s="57">
        <f t="shared" si="14"/>
        <v>0.79874595769804257</v>
      </c>
      <c r="AP18" s="57">
        <f t="shared" si="14"/>
        <v>0.83253546468255413</v>
      </c>
      <c r="AQ18" s="57">
        <f t="shared" si="14"/>
        <v>0.86736869831851493</v>
      </c>
      <c r="AR18" s="57">
        <f t="shared" si="14"/>
        <v>0.89994473324067636</v>
      </c>
      <c r="AS18" s="57">
        <f t="shared" si="14"/>
        <v>0.93040073868486628</v>
      </c>
      <c r="AT18" s="57">
        <f t="shared" si="14"/>
        <v>0.95804390220528624</v>
      </c>
      <c r="AU18" s="57">
        <f t="shared" si="14"/>
        <v>0.98331175638016377</v>
      </c>
      <c r="AV18" s="57">
        <f t="shared" si="14"/>
        <v>1</v>
      </c>
      <c r="AW18" s="57">
        <f t="shared" si="14"/>
        <v>1.0217854130444213</v>
      </c>
      <c r="AX18" s="57">
        <f t="shared" si="14"/>
        <v>1.0469229342537882</v>
      </c>
      <c r="AY18" s="57">
        <f t="shared" si="14"/>
        <v>1.0760602708897449</v>
      </c>
      <c r="AZ18" s="57">
        <f t="shared" si="14"/>
        <v>1.107197780519396</v>
      </c>
      <c r="BA18" s="57">
        <f t="shared" si="14"/>
        <v>1.1394111488209888</v>
      </c>
      <c r="BB18" s="57">
        <f t="shared" si="14"/>
        <v>1.1725452674745904</v>
      </c>
      <c r="BC18" s="57">
        <f t="shared" si="14"/>
        <v>1.2063685063692824</v>
      </c>
      <c r="BD18" s="57">
        <f t="shared" si="14"/>
        <v>1.2406815204077457</v>
      </c>
      <c r="BE18" s="57">
        <f t="shared" si="14"/>
        <v>1.2764880883702359</v>
      </c>
      <c r="BF18" s="57">
        <f t="shared" si="14"/>
        <v>1.3131477563105447</v>
      </c>
      <c r="BG18" s="57">
        <f>(0.1646/2)*BG15+(0.1646/2)*BG16+0.8354*BG17</f>
        <v>1.3485357017668944</v>
      </c>
    </row>
    <row r="19" spans="1:59" ht="15" x14ac:dyDescent="0.2">
      <c r="A19" s="47" t="s">
        <v>30</v>
      </c>
      <c r="B19" s="47" t="s">
        <v>26</v>
      </c>
      <c r="C19" s="62"/>
      <c r="D19" s="57">
        <f t="shared" ref="D19:AJ19" si="15">D105</f>
        <v>0.12509069075079432</v>
      </c>
      <c r="E19" s="57">
        <f t="shared" si="15"/>
        <v>0.13030280286541074</v>
      </c>
      <c r="F19" s="57">
        <f t="shared" si="15"/>
        <v>0.14854519526656826</v>
      </c>
      <c r="G19" s="57">
        <f t="shared" si="15"/>
        <v>0.17460575583965041</v>
      </c>
      <c r="H19" s="57">
        <f t="shared" si="15"/>
        <v>0.19024209218349969</v>
      </c>
      <c r="I19" s="57">
        <f t="shared" si="15"/>
        <v>0.20327237247004076</v>
      </c>
      <c r="J19" s="57">
        <f t="shared" si="15"/>
        <v>0.22281779289985237</v>
      </c>
      <c r="K19" s="57">
        <f t="shared" si="15"/>
        <v>0.23975715727235578</v>
      </c>
      <c r="L19" s="57">
        <f t="shared" si="15"/>
        <v>0.26321166178812971</v>
      </c>
      <c r="M19" s="57">
        <f t="shared" si="15"/>
        <v>0.2957873625044824</v>
      </c>
      <c r="N19" s="57">
        <f t="shared" si="15"/>
        <v>0.32184792307756455</v>
      </c>
      <c r="O19" s="57">
        <f t="shared" si="15"/>
        <v>0.33096911927814332</v>
      </c>
      <c r="P19" s="57">
        <f t="shared" si="15"/>
        <v>0.34399939956468439</v>
      </c>
      <c r="Q19" s="57">
        <f t="shared" si="15"/>
        <v>0.34660545562199258</v>
      </c>
      <c r="R19" s="57">
        <f t="shared" si="15"/>
        <v>0.33748425942141386</v>
      </c>
      <c r="S19" s="57">
        <f t="shared" si="15"/>
        <v>0.34660545562199258</v>
      </c>
      <c r="T19" s="57">
        <f t="shared" si="15"/>
        <v>0.36712814707329477</v>
      </c>
      <c r="U19" s="57">
        <f t="shared" si="15"/>
        <v>0.38341599743147114</v>
      </c>
      <c r="V19" s="57">
        <f t="shared" si="15"/>
        <v>0.38862810954608756</v>
      </c>
      <c r="W19" s="57">
        <f t="shared" si="15"/>
        <v>0.39937809078248393</v>
      </c>
      <c r="X19" s="57">
        <f t="shared" si="15"/>
        <v>0.40393868888277334</v>
      </c>
      <c r="Y19" s="57">
        <f t="shared" si="15"/>
        <v>0.41534018413349677</v>
      </c>
      <c r="Z19" s="57">
        <f t="shared" si="15"/>
        <v>0.43879468864927068</v>
      </c>
      <c r="AA19" s="57">
        <f t="shared" si="15"/>
        <v>0.4534537539716294</v>
      </c>
      <c r="AB19" s="57">
        <f t="shared" si="15"/>
        <v>0.4573628380575917</v>
      </c>
      <c r="AC19" s="57">
        <f t="shared" si="15"/>
        <v>0.4677870622868246</v>
      </c>
      <c r="AD19" s="57">
        <f t="shared" si="15"/>
        <v>0.47365068841576807</v>
      </c>
      <c r="AE19" s="57">
        <f t="shared" si="15"/>
        <v>0.48472642665932797</v>
      </c>
      <c r="AF19" s="57">
        <f t="shared" si="15"/>
        <v>0.50231730504615846</v>
      </c>
      <c r="AG19" s="57">
        <f t="shared" si="15"/>
        <v>0.50915820219659247</v>
      </c>
      <c r="AH19" s="57">
        <f t="shared" si="15"/>
        <v>0.51958242642582531</v>
      </c>
      <c r="AI19" s="57">
        <f t="shared" si="15"/>
        <v>0.53684754780549226</v>
      </c>
      <c r="AJ19" s="57">
        <f t="shared" si="15"/>
        <v>0.618286799596374</v>
      </c>
      <c r="AK19" s="57">
        <f>AK105</f>
        <v>0.72546085495317436</v>
      </c>
      <c r="AL19" s="57">
        <f t="shared" ref="AL19:AY19" si="16">AL105</f>
        <v>0.75510474260505533</v>
      </c>
      <c r="AM19" s="57">
        <f t="shared" si="16"/>
        <v>0.74077143428986014</v>
      </c>
      <c r="AN19" s="57">
        <f t="shared" si="16"/>
        <v>0.83393793833862884</v>
      </c>
      <c r="AO19" s="57">
        <f t="shared" si="16"/>
        <v>0.82520765054664624</v>
      </c>
      <c r="AP19" s="57">
        <f t="shared" si="16"/>
        <v>0.86065001292603804</v>
      </c>
      <c r="AQ19" s="57">
        <f t="shared" si="16"/>
        <v>0.94208926471691967</v>
      </c>
      <c r="AR19" s="57">
        <f t="shared" si="16"/>
        <v>1.0167527707588</v>
      </c>
      <c r="AS19" s="90">
        <f t="shared" si="16"/>
        <v>1.010823993228424</v>
      </c>
      <c r="AT19" s="90">
        <f t="shared" si="16"/>
        <v>1.0218997314719838</v>
      </c>
      <c r="AU19" s="90">
        <f t="shared" si="16"/>
        <v>1.0075664231567887</v>
      </c>
      <c r="AV19" s="57">
        <f t="shared" si="16"/>
        <v>1</v>
      </c>
      <c r="AW19" s="57">
        <f t="shared" si="16"/>
        <v>1.0362231367741612</v>
      </c>
      <c r="AX19" s="57">
        <f t="shared" si="16"/>
        <v>1.0696833329163642</v>
      </c>
      <c r="AY19" s="57">
        <f t="shared" si="16"/>
        <v>1.1014742198510585</v>
      </c>
      <c r="AZ19" s="57">
        <f t="shared" ref="AZ19:BE19" si="17">AZ105</f>
        <v>1.1319433151534861</v>
      </c>
      <c r="BA19" s="57">
        <f t="shared" si="17"/>
        <v>1.1587546804766788</v>
      </c>
      <c r="BB19" s="57">
        <f t="shared" si="17"/>
        <v>1.1877523965291503</v>
      </c>
      <c r="BC19" s="57">
        <f t="shared" si="17"/>
        <v>1.2191564144421372</v>
      </c>
      <c r="BD19" s="57">
        <f t="shared" si="17"/>
        <v>1.2522002931291853</v>
      </c>
      <c r="BE19" s="57">
        <f t="shared" si="17"/>
        <v>1.287795761301944</v>
      </c>
      <c r="BF19" s="57">
        <f>BF105</f>
        <v>1.3246674151259663</v>
      </c>
      <c r="BG19" s="57">
        <f>BG105</f>
        <v>1.3594634756031454</v>
      </c>
    </row>
    <row r="20" spans="1:59" ht="15" x14ac:dyDescent="0.2">
      <c r="A20" s="47" t="s">
        <v>56</v>
      </c>
      <c r="B20" s="47" t="s">
        <v>58</v>
      </c>
      <c r="C20" s="40"/>
      <c r="D20" s="45">
        <f>0.688*D101+0.312*D102</f>
        <v>0.13034310109084984</v>
      </c>
      <c r="E20" s="45">
        <f>0.688*E101+0.312*E102</f>
        <v>0.13538385820094431</v>
      </c>
      <c r="F20" s="45">
        <f t="shared" ref="F20:BC20" si="18">0.688*F101+0.312*F102</f>
        <v>0.15577693356950173</v>
      </c>
      <c r="G20" s="45">
        <f t="shared" si="18"/>
        <v>0.18495673822758663</v>
      </c>
      <c r="H20" s="45">
        <f t="shared" si="18"/>
        <v>0.20195199564758654</v>
      </c>
      <c r="I20" s="45">
        <f t="shared" si="18"/>
        <v>0.21759341448557704</v>
      </c>
      <c r="J20" s="45">
        <f t="shared" si="18"/>
        <v>0.23369492717992657</v>
      </c>
      <c r="K20" s="45">
        <f t="shared" si="18"/>
        <v>0.25694023000226668</v>
      </c>
      <c r="L20" s="45">
        <f t="shared" si="18"/>
        <v>0.28214401555273899</v>
      </c>
      <c r="M20" s="45">
        <f t="shared" si="18"/>
        <v>0.30982543133905072</v>
      </c>
      <c r="N20" s="45">
        <f t="shared" si="18"/>
        <v>0.32990296314101275</v>
      </c>
      <c r="O20" s="45">
        <f t="shared" si="18"/>
        <v>0.33998447736120174</v>
      </c>
      <c r="P20" s="45">
        <f t="shared" si="18"/>
        <v>0.34992144129162694</v>
      </c>
      <c r="Q20" s="45">
        <f t="shared" si="18"/>
        <v>0.35556684254784421</v>
      </c>
      <c r="R20" s="45">
        <f t="shared" si="18"/>
        <v>0.35766987556574026</v>
      </c>
      <c r="S20" s="45">
        <f t="shared" si="18"/>
        <v>0.37051812060129613</v>
      </c>
      <c r="T20" s="45">
        <f t="shared" si="18"/>
        <v>0.40151494153635581</v>
      </c>
      <c r="U20" s="45">
        <f t="shared" si="18"/>
        <v>0.41966351743585956</v>
      </c>
      <c r="V20" s="45">
        <f t="shared" si="18"/>
        <v>0.43109887023805793</v>
      </c>
      <c r="W20" s="45">
        <f t="shared" si="18"/>
        <v>0.43961787310766187</v>
      </c>
      <c r="X20" s="45">
        <f t="shared" si="18"/>
        <v>0.44762588113562873</v>
      </c>
      <c r="Y20" s="45">
        <f t="shared" si="18"/>
        <v>0.46279090078512009</v>
      </c>
      <c r="Z20" s="45">
        <f t="shared" si="18"/>
        <v>0.47294975897765468</v>
      </c>
      <c r="AA20" s="45">
        <f t="shared" si="18"/>
        <v>0.4866097790086058</v>
      </c>
      <c r="AB20" s="45">
        <f t="shared" si="18"/>
        <v>0.49743387691791452</v>
      </c>
      <c r="AC20" s="45">
        <f t="shared" si="18"/>
        <v>0.50849463250216953</v>
      </c>
      <c r="AD20" s="45">
        <f t="shared" si="18"/>
        <v>0.51879297215700415</v>
      </c>
      <c r="AE20" s="45">
        <f t="shared" si="18"/>
        <v>0.52999166728425595</v>
      </c>
      <c r="AF20" s="45">
        <f t="shared" si="18"/>
        <v>0.55839429260008344</v>
      </c>
      <c r="AG20" s="45">
        <f t="shared" si="18"/>
        <v>0.56364218055945037</v>
      </c>
      <c r="AH20" s="45">
        <f t="shared" si="18"/>
        <v>0.58219179666396537</v>
      </c>
      <c r="AI20" s="45">
        <f t="shared" si="18"/>
        <v>0.59464252840267073</v>
      </c>
      <c r="AJ20" s="45">
        <f t="shared" si="18"/>
        <v>0.61265823358664162</v>
      </c>
      <c r="AK20" s="45">
        <f t="shared" si="18"/>
        <v>0.640416993345299</v>
      </c>
      <c r="AL20" s="45">
        <f t="shared" si="18"/>
        <v>0.67318081218150938</v>
      </c>
      <c r="AM20" s="45">
        <f t="shared" si="18"/>
        <v>0.720921072451014</v>
      </c>
      <c r="AN20" s="45">
        <f t="shared" si="18"/>
        <v>0.77905248514216796</v>
      </c>
      <c r="AO20" s="45">
        <f t="shared" si="18"/>
        <v>0.7910815504400186</v>
      </c>
      <c r="AP20" s="45">
        <f t="shared" si="18"/>
        <v>0.82710017885432574</v>
      </c>
      <c r="AQ20" s="45">
        <f t="shared" si="18"/>
        <v>0.85695690280341541</v>
      </c>
      <c r="AR20" s="45">
        <f t="shared" si="18"/>
        <v>0.89594851027290812</v>
      </c>
      <c r="AS20" s="45">
        <f t="shared" si="18"/>
        <v>0.91302022905579983</v>
      </c>
      <c r="AT20" s="45">
        <f t="shared" si="18"/>
        <v>0.93163044073096568</v>
      </c>
      <c r="AU20" s="45">
        <f t="shared" si="18"/>
        <v>0.96956590593360104</v>
      </c>
      <c r="AV20" s="45">
        <f t="shared" si="18"/>
        <v>1</v>
      </c>
      <c r="AW20" s="45">
        <f t="shared" si="18"/>
        <v>1.0291617449127186</v>
      </c>
      <c r="AX20" s="45">
        <f t="shared" si="18"/>
        <v>1.0571758587011406</v>
      </c>
      <c r="AY20" s="45">
        <f t="shared" si="18"/>
        <v>1.0814130754622793</v>
      </c>
      <c r="AZ20" s="45">
        <f t="shared" si="18"/>
        <v>1.106247203284239</v>
      </c>
      <c r="BA20" s="45">
        <f t="shared" si="18"/>
        <v>1.1308728196182938</v>
      </c>
      <c r="BB20" s="45">
        <f t="shared" si="18"/>
        <v>1.1567090155065189</v>
      </c>
      <c r="BC20" s="45">
        <f t="shared" si="18"/>
        <v>1.1825654520645794</v>
      </c>
      <c r="BD20" s="45">
        <f>0.688*BD101+0.312*BD102</f>
        <v>1.2080179854323991</v>
      </c>
      <c r="BE20" s="45">
        <f>0.688*BE101+0.312*BE102</f>
        <v>1.2345491707086649</v>
      </c>
      <c r="BF20" s="45">
        <f>0.688*BF101+0.312*BF102</f>
        <v>1.2619194834211356</v>
      </c>
      <c r="BG20" s="45">
        <f>0.688*BG101+0.312*BG102</f>
        <v>1.2878866464998704</v>
      </c>
    </row>
    <row r="21" spans="1:59" ht="15.75" thickBot="1" x14ac:dyDescent="0.25">
      <c r="A21" s="47" t="s">
        <v>57</v>
      </c>
      <c r="B21" s="47" t="s">
        <v>58</v>
      </c>
      <c r="C21" s="40"/>
      <c r="D21" s="57">
        <f>0.1307*D103 + 0.6155*D104 + 0.2538*D105</f>
        <v>0.12771229228260025</v>
      </c>
      <c r="E21" s="57">
        <f>0.1307*E103 + 0.6155*E104 + 0.2538*E105</f>
        <v>0.13625824380815377</v>
      </c>
      <c r="F21" s="57">
        <f>0.1307*F103 + 0.6155*F104 + 0.2538*F105</f>
        <v>0.16209098314601927</v>
      </c>
      <c r="G21" s="57">
        <f t="shared" ref="G21:BG21" si="19">0.1307*G103 + 0.6155*G104 + 0.2538*G105</f>
        <v>0.18887609964151011</v>
      </c>
      <c r="H21" s="57">
        <f t="shared" si="19"/>
        <v>0.20457210941292558</v>
      </c>
      <c r="I21" s="57">
        <f t="shared" si="19"/>
        <v>0.22026168164255919</v>
      </c>
      <c r="J21" s="57">
        <f t="shared" si="19"/>
        <v>0.23459881249462128</v>
      </c>
      <c r="K21" s="57">
        <f t="shared" si="19"/>
        <v>0.25690641215345772</v>
      </c>
      <c r="L21" s="57">
        <f t="shared" si="19"/>
        <v>0.28237513213604076</v>
      </c>
      <c r="M21" s="57">
        <f t="shared" si="19"/>
        <v>0.31174685573217348</v>
      </c>
      <c r="N21" s="57">
        <f t="shared" si="19"/>
        <v>0.3351490938428846</v>
      </c>
      <c r="O21" s="57">
        <f t="shared" si="19"/>
        <v>0.34468717090945533</v>
      </c>
      <c r="P21" s="57">
        <f t="shared" si="19"/>
        <v>0.34902612997058863</v>
      </c>
      <c r="Q21" s="57">
        <f t="shared" si="19"/>
        <v>0.34650228739741229</v>
      </c>
      <c r="R21" s="57">
        <f t="shared" si="19"/>
        <v>0.34540764894553755</v>
      </c>
      <c r="S21" s="57">
        <f t="shared" si="19"/>
        <v>0.34978635639006272</v>
      </c>
      <c r="T21" s="57">
        <f t="shared" si="19"/>
        <v>0.37116197774497089</v>
      </c>
      <c r="U21" s="57">
        <f t="shared" si="19"/>
        <v>0.38864067392151552</v>
      </c>
      <c r="V21" s="57">
        <f t="shared" si="19"/>
        <v>0.39782148836701742</v>
      </c>
      <c r="W21" s="57">
        <f t="shared" si="19"/>
        <v>0.40577872448853969</v>
      </c>
      <c r="X21" s="57">
        <f t="shared" si="19"/>
        <v>0.41014845912615544</v>
      </c>
      <c r="Y21" s="57">
        <f t="shared" si="19"/>
        <v>0.42179297041265212</v>
      </c>
      <c r="Z21" s="57">
        <f t="shared" si="19"/>
        <v>0.43692054169432037</v>
      </c>
      <c r="AA21" s="57">
        <f t="shared" si="19"/>
        <v>0.45309760661014153</v>
      </c>
      <c r="AB21" s="57">
        <f t="shared" si="19"/>
        <v>0.45796155225890184</v>
      </c>
      <c r="AC21" s="57">
        <f t="shared" si="19"/>
        <v>0.464831232566838</v>
      </c>
      <c r="AD21" s="57">
        <f t="shared" si="19"/>
        <v>0.47443536975027845</v>
      </c>
      <c r="AE21" s="57">
        <f t="shared" si="19"/>
        <v>0.47752447716321078</v>
      </c>
      <c r="AF21" s="57">
        <f t="shared" si="19"/>
        <v>0.49201187262075713</v>
      </c>
      <c r="AG21" s="57">
        <f t="shared" si="19"/>
        <v>0.5041162362576932</v>
      </c>
      <c r="AH21" s="57">
        <f t="shared" si="19"/>
        <v>0.52157815507401972</v>
      </c>
      <c r="AI21" s="57">
        <f t="shared" si="19"/>
        <v>0.53414092723135531</v>
      </c>
      <c r="AJ21" s="57">
        <f t="shared" si="19"/>
        <v>0.57890238036173136</v>
      </c>
      <c r="AK21" s="57">
        <f t="shared" si="19"/>
        <v>0.63722770399736961</v>
      </c>
      <c r="AL21" s="57">
        <f t="shared" si="19"/>
        <v>0.69043634229549999</v>
      </c>
      <c r="AM21" s="57">
        <f t="shared" si="19"/>
        <v>0.7359847062393623</v>
      </c>
      <c r="AN21" s="57">
        <f t="shared" si="19"/>
        <v>0.80916744280833997</v>
      </c>
      <c r="AO21" s="57">
        <f t="shared" si="19"/>
        <v>0.81544666720062786</v>
      </c>
      <c r="AP21" s="57">
        <f t="shared" si="19"/>
        <v>0.84855539431660154</v>
      </c>
      <c r="AQ21" s="57">
        <f t="shared" si="19"/>
        <v>0.89499717687051183</v>
      </c>
      <c r="AR21" s="57">
        <f t="shared" si="19"/>
        <v>0.93397205052513421</v>
      </c>
      <c r="AS21" s="57">
        <f t="shared" si="19"/>
        <v>0.95479776710830511</v>
      </c>
      <c r="AT21" s="57">
        <f t="shared" si="19"/>
        <v>0.977487893302593</v>
      </c>
      <c r="AU21" s="57">
        <f t="shared" si="19"/>
        <v>0.99077950290402672</v>
      </c>
      <c r="AV21" s="57">
        <f t="shared" si="19"/>
        <v>1</v>
      </c>
      <c r="AW21" s="57">
        <f t="shared" si="19"/>
        <v>1.0248454090382315</v>
      </c>
      <c r="AX21" s="57">
        <f t="shared" si="19"/>
        <v>1.051366622308554</v>
      </c>
      <c r="AY21" s="57">
        <f t="shared" si="19"/>
        <v>1.0808976029049346</v>
      </c>
      <c r="AZ21" s="57">
        <f t="shared" si="19"/>
        <v>1.1119747685046071</v>
      </c>
      <c r="BA21" s="57">
        <f t="shared" si="19"/>
        <v>1.1429179198386625</v>
      </c>
      <c r="BB21" s="57">
        <f t="shared" si="19"/>
        <v>1.1750202883482166</v>
      </c>
      <c r="BC21" s="57">
        <f t="shared" si="19"/>
        <v>1.2084646668461247</v>
      </c>
      <c r="BD21" s="57">
        <f t="shared" si="19"/>
        <v>1.2426721042471822</v>
      </c>
      <c r="BE21" s="57">
        <f t="shared" si="19"/>
        <v>1.2787181942493546</v>
      </c>
      <c r="BF21" s="57">
        <f t="shared" si="19"/>
        <v>1.3156727386114611</v>
      </c>
      <c r="BG21" s="57">
        <f t="shared" si="19"/>
        <v>1.3509220902535721</v>
      </c>
    </row>
    <row r="22" spans="1:59" ht="17.25" thickTop="1" thickBot="1" x14ac:dyDescent="0.3">
      <c r="A22" s="52" t="s">
        <v>38</v>
      </c>
      <c r="B22" s="49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56"/>
      <c r="AL22" s="56"/>
      <c r="AM22" s="56"/>
      <c r="AN22" s="56"/>
      <c r="AO22" s="56"/>
      <c r="AP22" s="56"/>
      <c r="AQ22" s="56"/>
      <c r="AR22" s="56"/>
      <c r="AS22" s="97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</row>
    <row r="23" spans="1:59" customFormat="1" ht="13.5" thickTop="1" x14ac:dyDescent="0.2"/>
    <row r="24" spans="1:59" ht="15.75" x14ac:dyDescent="0.25">
      <c r="A24" s="53" t="s">
        <v>46</v>
      </c>
      <c r="B24" s="48" t="s">
        <v>47</v>
      </c>
      <c r="D24" s="96"/>
      <c r="E24" s="58">
        <f t="shared" ref="E24:AJ24" si="20">E8/D8-1</f>
        <v>4.9253241428237837E-2</v>
      </c>
      <c r="F24" s="58">
        <f t="shared" si="20"/>
        <v>7.3230435649824566E-2</v>
      </c>
      <c r="G24" s="58">
        <f t="shared" si="20"/>
        <v>5.6744811519061855E-2</v>
      </c>
      <c r="H24" s="58">
        <f t="shared" si="20"/>
        <v>4.552627543026766E-2</v>
      </c>
      <c r="I24" s="58">
        <f t="shared" si="20"/>
        <v>5.9386858466338843E-2</v>
      </c>
      <c r="J24" s="58">
        <f t="shared" si="20"/>
        <v>5.0546562567454822E-2</v>
      </c>
      <c r="K24" s="58">
        <f t="shared" si="20"/>
        <v>6.9874986974166609E-2</v>
      </c>
      <c r="L24" s="58">
        <f t="shared" si="20"/>
        <v>8.6560014964741194E-2</v>
      </c>
      <c r="M24" s="58">
        <f t="shared" si="20"/>
        <v>9.3943248430389481E-2</v>
      </c>
      <c r="N24" s="58">
        <f t="shared" si="20"/>
        <v>8.7194440587712752E-2</v>
      </c>
      <c r="O24" s="58">
        <f t="shared" si="20"/>
        <v>4.9113924168011636E-2</v>
      </c>
      <c r="P24" s="58">
        <f t="shared" si="20"/>
        <v>5.4918518252397241E-2</v>
      </c>
      <c r="Q24" s="58">
        <f t="shared" si="20"/>
        <v>4.6840545649067034E-2</v>
      </c>
      <c r="R24" s="58">
        <f t="shared" si="20"/>
        <v>3.9908803433863937E-2</v>
      </c>
      <c r="S24" s="58">
        <f t="shared" si="20"/>
        <v>3.9590571037044553E-2</v>
      </c>
      <c r="T24" s="58">
        <f t="shared" si="20"/>
        <v>4.4899962994429776E-2</v>
      </c>
      <c r="U24" s="58">
        <f t="shared" si="20"/>
        <v>4.4100033527370464E-2</v>
      </c>
      <c r="V24" s="58">
        <f t="shared" si="20"/>
        <v>4.6708658957092419E-2</v>
      </c>
      <c r="W24" s="58">
        <f t="shared" si="20"/>
        <v>4.2222233804494858E-2</v>
      </c>
      <c r="X24" s="58">
        <f t="shared" si="20"/>
        <v>3.0560641250906517E-2</v>
      </c>
      <c r="Y24" s="58">
        <f t="shared" si="20"/>
        <v>3.1359398212074119E-2</v>
      </c>
      <c r="Z24" s="58">
        <f t="shared" si="20"/>
        <v>3.0643081598060062E-2</v>
      </c>
      <c r="AA24" s="58">
        <f t="shared" si="20"/>
        <v>3.1097800468603998E-2</v>
      </c>
      <c r="AB24" s="58">
        <f t="shared" si="20"/>
        <v>2.8629936750786955E-2</v>
      </c>
      <c r="AC24" s="58">
        <f t="shared" si="20"/>
        <v>3.0921550331317604E-2</v>
      </c>
      <c r="AD24" s="58">
        <f t="shared" si="20"/>
        <v>3.2835099814688906E-2</v>
      </c>
      <c r="AE24" s="58">
        <f t="shared" si="20"/>
        <v>2.8605128066458096E-2</v>
      </c>
      <c r="AF24" s="58">
        <f t="shared" si="20"/>
        <v>3.5885195913369694E-2</v>
      </c>
      <c r="AG24" s="58">
        <f t="shared" si="20"/>
        <v>3.4401100829661413E-2</v>
      </c>
      <c r="AH24" s="58">
        <f t="shared" si="20"/>
        <v>2.6739035343827267E-2</v>
      </c>
      <c r="AI24" s="58">
        <f t="shared" si="20"/>
        <v>3.1803813629978972E-2</v>
      </c>
      <c r="AJ24" s="58">
        <f t="shared" si="20"/>
        <v>3.1788470891979115E-2</v>
      </c>
      <c r="AK24" s="58">
        <f t="shared" ref="AK24:BC24" si="21">AK8/AJ8-1</f>
        <v>3.4276191952641089E-2</v>
      </c>
      <c r="AL24" s="58">
        <f t="shared" si="21"/>
        <v>3.3206973363702375E-2</v>
      </c>
      <c r="AM24" s="58">
        <f t="shared" si="21"/>
        <v>3.4259873491678139E-2</v>
      </c>
      <c r="AN24" s="58">
        <f t="shared" si="21"/>
        <v>3.6177516780492747E-2</v>
      </c>
      <c r="AO24" s="58">
        <f t="shared" si="21"/>
        <v>1.4904638827594408E-2</v>
      </c>
      <c r="AP24" s="58">
        <f t="shared" si="21"/>
        <v>2.1330725851167021E-2</v>
      </c>
      <c r="AQ24" s="58">
        <f t="shared" si="21"/>
        <v>2.3753284023019683E-2</v>
      </c>
      <c r="AR24" s="58">
        <f t="shared" si="21"/>
        <v>2.0009539149125732E-2</v>
      </c>
      <c r="AS24" s="98">
        <f t="shared" si="21"/>
        <v>1.7871462077416966E-2</v>
      </c>
      <c r="AT24" s="58">
        <f t="shared" si="21"/>
        <v>1.7142988160359307E-2</v>
      </c>
      <c r="AU24" s="58">
        <f t="shared" si="21"/>
        <v>1.7438144370802044E-2</v>
      </c>
      <c r="AV24" s="58">
        <f t="shared" si="21"/>
        <v>1.6421267763056857E-2</v>
      </c>
      <c r="AW24" s="58">
        <f t="shared" si="21"/>
        <v>2.0191738818692739E-2</v>
      </c>
      <c r="AX24" s="58">
        <f t="shared" si="21"/>
        <v>2.4208162514237852E-2</v>
      </c>
      <c r="AY24" s="58">
        <f t="shared" si="21"/>
        <v>2.4605299371158074E-2</v>
      </c>
      <c r="AZ24" s="58">
        <f t="shared" si="21"/>
        <v>2.4795033085168283E-2</v>
      </c>
      <c r="BA24" s="58">
        <f t="shared" si="21"/>
        <v>2.445664154942051E-2</v>
      </c>
      <c r="BB24" s="58">
        <f t="shared" si="21"/>
        <v>2.3895175008814773E-2</v>
      </c>
      <c r="BC24" s="58">
        <f t="shared" si="21"/>
        <v>2.3462695029362823E-2</v>
      </c>
      <c r="BD24" s="58">
        <f>BD8/BC8-1</f>
        <v>2.3439387994544036E-2</v>
      </c>
      <c r="BE24" s="58">
        <f>BE8/BD8-1</f>
        <v>2.3460568569599438E-2</v>
      </c>
      <c r="BF24" s="58">
        <f>BF8/BE8-1</f>
        <v>2.3339932622582049E-2</v>
      </c>
      <c r="BG24" s="58">
        <f>BG8/BF8-1</f>
        <v>2.3032597105470565E-2</v>
      </c>
    </row>
    <row r="25" spans="1:59" ht="15.75" x14ac:dyDescent="0.25">
      <c r="A25" s="49" t="s">
        <v>49</v>
      </c>
      <c r="B25" s="48"/>
      <c r="D25" s="9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8"/>
      <c r="AP25" s="58"/>
      <c r="AQ25" s="58"/>
      <c r="AR25" s="58"/>
      <c r="AS25" s="98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</row>
    <row r="26" spans="1:59" ht="15" x14ac:dyDescent="0.2">
      <c r="A26" s="65" t="s">
        <v>33</v>
      </c>
      <c r="B26" s="48" t="str">
        <f>B10</f>
        <v>LABOR</v>
      </c>
      <c r="D26" s="57"/>
      <c r="E26" s="58">
        <f t="shared" ref="E26:AJ26" si="22">E10/D10-1</f>
        <v>5.9872650108972358E-2</v>
      </c>
      <c r="F26" s="58">
        <f t="shared" si="22"/>
        <v>7.5159760045623525E-2</v>
      </c>
      <c r="G26" s="58">
        <f t="shared" si="22"/>
        <v>8.1821577177600968E-2</v>
      </c>
      <c r="H26" s="58">
        <f t="shared" si="22"/>
        <v>6.7625136111713946E-2</v>
      </c>
      <c r="I26" s="58">
        <f t="shared" si="22"/>
        <v>6.6701531366716083E-2</v>
      </c>
      <c r="J26" s="58">
        <f t="shared" si="22"/>
        <v>6.698559800901549E-2</v>
      </c>
      <c r="K26" s="58">
        <f t="shared" si="22"/>
        <v>7.3471134675958227E-2</v>
      </c>
      <c r="L26" s="58">
        <f t="shared" si="22"/>
        <v>8.8949974274292076E-2</v>
      </c>
      <c r="M26" s="58">
        <f t="shared" si="22"/>
        <v>9.897443118780247E-2</v>
      </c>
      <c r="N26" s="58">
        <f t="shared" si="22"/>
        <v>8.0998393384942524E-2</v>
      </c>
      <c r="O26" s="58">
        <f t="shared" si="22"/>
        <v>6.28524957684089E-2</v>
      </c>
      <c r="P26" s="58">
        <f t="shared" si="22"/>
        <v>5.6457614417262825E-2</v>
      </c>
      <c r="Q26" s="58">
        <f t="shared" si="22"/>
        <v>4.6734727041314539E-2</v>
      </c>
      <c r="R26" s="58">
        <f t="shared" si="22"/>
        <v>3.9850617311774084E-2</v>
      </c>
      <c r="S26" s="58">
        <f t="shared" si="22"/>
        <v>3.7790550421312741E-2</v>
      </c>
      <c r="T26" s="58">
        <f t="shared" si="22"/>
        <v>3.8818359713725714E-2</v>
      </c>
      <c r="U26" s="58">
        <f t="shared" si="22"/>
        <v>3.9942345224634357E-2</v>
      </c>
      <c r="V26" s="58">
        <f t="shared" si="22"/>
        <v>4.5553563984122469E-2</v>
      </c>
      <c r="W26" s="58">
        <f t="shared" si="22"/>
        <v>4.0958541666510584E-2</v>
      </c>
      <c r="X26" s="58">
        <f t="shared" si="22"/>
        <v>3.1510007590092481E-2</v>
      </c>
      <c r="Y26" s="58">
        <f t="shared" si="22"/>
        <v>3.6081789303042511E-2</v>
      </c>
      <c r="Z26" s="58">
        <f t="shared" si="22"/>
        <v>3.2000277091892126E-2</v>
      </c>
      <c r="AA26" s="58">
        <f t="shared" si="22"/>
        <v>2.7957865315567876E-2</v>
      </c>
      <c r="AB26" s="58">
        <f t="shared" si="22"/>
        <v>3.368707276033911E-2</v>
      </c>
      <c r="AC26" s="58">
        <f t="shared" si="22"/>
        <v>3.6457902405466092E-2</v>
      </c>
      <c r="AD26" s="58">
        <f t="shared" si="22"/>
        <v>4.1212130392747515E-2</v>
      </c>
      <c r="AE26" s="58">
        <f t="shared" si="22"/>
        <v>3.2285413064056856E-2</v>
      </c>
      <c r="AF26" s="58">
        <f t="shared" si="22"/>
        <v>3.8137534906907078E-2</v>
      </c>
      <c r="AG26" s="58">
        <f t="shared" si="22"/>
        <v>3.8897962455170632E-2</v>
      </c>
      <c r="AH26" s="58">
        <f t="shared" si="22"/>
        <v>2.7379130026334186E-2</v>
      </c>
      <c r="AI26" s="58">
        <f t="shared" si="22"/>
        <v>3.2778404430809704E-2</v>
      </c>
      <c r="AJ26" s="58">
        <f t="shared" si="22"/>
        <v>2.9825072447069889E-2</v>
      </c>
      <c r="AK26" s="58">
        <f t="shared" ref="AK26:BC26" si="23">AK10/AJ10-1</f>
        <v>3.0887656613251879E-2</v>
      </c>
      <c r="AL26" s="58">
        <f t="shared" si="23"/>
        <v>2.9913916544984431E-2</v>
      </c>
      <c r="AM26" s="58">
        <f t="shared" si="23"/>
        <v>3.1322803686100409E-2</v>
      </c>
      <c r="AN26" s="58">
        <f t="shared" si="23"/>
        <v>3.31299314926643E-2</v>
      </c>
      <c r="AO26" s="58">
        <f t="shared" si="23"/>
        <v>2.121067864021553E-2</v>
      </c>
      <c r="AP26" s="58">
        <f t="shared" si="23"/>
        <v>2.1523856694173782E-2</v>
      </c>
      <c r="AQ26" s="58">
        <f t="shared" si="23"/>
        <v>2.1872900521255234E-2</v>
      </c>
      <c r="AR26" s="58">
        <f t="shared" si="23"/>
        <v>1.9049729336495069E-2</v>
      </c>
      <c r="AS26" s="98">
        <f t="shared" si="23"/>
        <v>2.1828462981725583E-2</v>
      </c>
      <c r="AT26" s="58">
        <f t="shared" si="23"/>
        <v>2.136891303088051E-2</v>
      </c>
      <c r="AU26" s="58">
        <f t="shared" si="23"/>
        <v>2.2697830554136766E-2</v>
      </c>
      <c r="AV26" s="58">
        <f t="shared" si="23"/>
        <v>2.3755375413929469E-2</v>
      </c>
      <c r="AW26" s="58">
        <f t="shared" si="23"/>
        <v>2.5853063892856687E-2</v>
      </c>
      <c r="AX26" s="58">
        <f t="shared" si="23"/>
        <v>2.99789357968967E-2</v>
      </c>
      <c r="AY26" s="58">
        <f t="shared" si="23"/>
        <v>3.0096058315530083E-2</v>
      </c>
      <c r="AZ26" s="58">
        <f t="shared" si="23"/>
        <v>2.9807464373064807E-2</v>
      </c>
      <c r="BA26" s="58">
        <f t="shared" si="23"/>
        <v>2.9459872410399601E-2</v>
      </c>
      <c r="BB26" s="58">
        <f t="shared" si="23"/>
        <v>2.8917954432040149E-2</v>
      </c>
      <c r="BC26" s="58">
        <f t="shared" si="23"/>
        <v>2.8807226260509688E-2</v>
      </c>
      <c r="BD26" s="58">
        <f t="shared" ref="BD26:BG29" si="24">BD10/BC10-1</f>
        <v>2.8643529693025194E-2</v>
      </c>
      <c r="BE26" s="58">
        <f t="shared" si="24"/>
        <v>2.8516040458679504E-2</v>
      </c>
      <c r="BF26" s="58">
        <f t="shared" si="24"/>
        <v>2.824369052924669E-2</v>
      </c>
      <c r="BG26" s="58">
        <f t="shared" si="24"/>
        <v>2.7734874515934704E-2</v>
      </c>
    </row>
    <row r="27" spans="1:59" ht="15" x14ac:dyDescent="0.2">
      <c r="A27" s="48" t="s">
        <v>34</v>
      </c>
      <c r="B27" s="48" t="str">
        <f>B11</f>
        <v>JETOTALMSX_SD</v>
      </c>
      <c r="D27" s="57"/>
      <c r="E27" s="58">
        <f t="shared" ref="E27:AJ27" si="25">E11/D11-1</f>
        <v>5.5609053710815592E-2</v>
      </c>
      <c r="F27" s="58">
        <f t="shared" si="25"/>
        <v>0.1642202080306352</v>
      </c>
      <c r="G27" s="58">
        <f t="shared" si="25"/>
        <v>9.896964931887986E-2</v>
      </c>
      <c r="H27" s="58">
        <f t="shared" si="25"/>
        <v>4.2514198141323289E-2</v>
      </c>
      <c r="I27" s="58">
        <f t="shared" si="25"/>
        <v>6.523047052468911E-2</v>
      </c>
      <c r="J27" s="58">
        <f t="shared" si="25"/>
        <v>6.8469665749898878E-2</v>
      </c>
      <c r="K27" s="58">
        <f t="shared" si="25"/>
        <v>0.10012219240971243</v>
      </c>
      <c r="L27" s="58">
        <f t="shared" si="25"/>
        <v>0.11496892701593153</v>
      </c>
      <c r="M27" s="58">
        <f t="shared" si="25"/>
        <v>9.2746820206372371E-2</v>
      </c>
      <c r="N27" s="58">
        <f t="shared" si="25"/>
        <v>5.9113840474072976E-2</v>
      </c>
      <c r="O27" s="58">
        <f t="shared" si="25"/>
        <v>2.310186048754348E-2</v>
      </c>
      <c r="P27" s="58">
        <f t="shared" si="25"/>
        <v>4.3227093623220858E-2</v>
      </c>
      <c r="Q27" s="58">
        <f t="shared" si="25"/>
        <v>2.3951872903366533E-2</v>
      </c>
      <c r="R27" s="58">
        <f t="shared" si="25"/>
        <v>1.8951465836484216E-2</v>
      </c>
      <c r="S27" s="58">
        <f t="shared" si="25"/>
        <v>2.7000624109582594E-2</v>
      </c>
      <c r="T27" s="58">
        <f t="shared" si="25"/>
        <v>5.0982744937354552E-2</v>
      </c>
      <c r="U27" s="58">
        <f t="shared" si="25"/>
        <v>4.4099340462351755E-2</v>
      </c>
      <c r="V27" s="58">
        <f t="shared" si="25"/>
        <v>3.5640938715461035E-2</v>
      </c>
      <c r="W27" s="58">
        <f t="shared" si="25"/>
        <v>2.823693803763061E-2</v>
      </c>
      <c r="X27" s="58">
        <f t="shared" si="25"/>
        <v>1.9161352438338053E-2</v>
      </c>
      <c r="Y27" s="58">
        <f t="shared" si="25"/>
        <v>2.0107683759651884E-2</v>
      </c>
      <c r="Z27" s="58">
        <f t="shared" si="25"/>
        <v>2.7695366408041044E-2</v>
      </c>
      <c r="AA27" s="58">
        <f t="shared" si="25"/>
        <v>3.5438106397712277E-2</v>
      </c>
      <c r="AB27" s="58">
        <f t="shared" si="25"/>
        <v>1.6674908482473993E-2</v>
      </c>
      <c r="AC27" s="58">
        <f t="shared" si="25"/>
        <v>2.0950483442456758E-2</v>
      </c>
      <c r="AD27" s="58">
        <f t="shared" si="25"/>
        <v>8.6650312241631777E-3</v>
      </c>
      <c r="AE27" s="58">
        <f t="shared" si="25"/>
        <v>1.3269011553333376E-2</v>
      </c>
      <c r="AF27" s="58">
        <f t="shared" si="25"/>
        <v>2.7900252376376722E-2</v>
      </c>
      <c r="AG27" s="58">
        <f t="shared" si="25"/>
        <v>1.9136793990688572E-2</v>
      </c>
      <c r="AH27" s="58">
        <f t="shared" si="25"/>
        <v>1.3636541779798117E-2</v>
      </c>
      <c r="AI27" s="58">
        <f t="shared" si="25"/>
        <v>2.3533840553347174E-2</v>
      </c>
      <c r="AJ27" s="58">
        <f t="shared" si="25"/>
        <v>3.9817428471721872E-2</v>
      </c>
      <c r="AK27" s="58">
        <f t="shared" ref="AK27:BC27" si="26">AK11/AJ11-1</f>
        <v>5.1375850521460764E-2</v>
      </c>
      <c r="AL27" s="58">
        <f t="shared" si="26"/>
        <v>4.968920818397593E-2</v>
      </c>
      <c r="AM27" s="58">
        <f t="shared" si="26"/>
        <v>3.8506308699207015E-2</v>
      </c>
      <c r="AN27" s="58">
        <f t="shared" si="26"/>
        <v>6.1491068049655651E-2</v>
      </c>
      <c r="AO27" s="58">
        <f t="shared" si="26"/>
        <v>6.2207780579992544E-4</v>
      </c>
      <c r="AP27" s="58">
        <f t="shared" si="26"/>
        <v>2.2733453877717524E-2</v>
      </c>
      <c r="AQ27" s="58">
        <f t="shared" si="26"/>
        <v>4.0985303701149167E-2</v>
      </c>
      <c r="AR27" s="58">
        <f t="shared" si="26"/>
        <v>2.2895856794316494E-2</v>
      </c>
      <c r="AS27" s="98">
        <f t="shared" si="26"/>
        <v>1.1998883981165775E-2</v>
      </c>
      <c r="AT27" s="58">
        <f t="shared" si="26"/>
        <v>1.0077370175140876E-2</v>
      </c>
      <c r="AU27" s="58">
        <f t="shared" si="26"/>
        <v>-5.5741777815132565E-4</v>
      </c>
      <c r="AV27" s="58">
        <f t="shared" si="26"/>
        <v>8.5770345347135901E-4</v>
      </c>
      <c r="AW27" s="58">
        <f t="shared" si="26"/>
        <v>1.4368875498778078E-2</v>
      </c>
      <c r="AX27" s="58">
        <f t="shared" si="26"/>
        <v>1.6432661941105042E-2</v>
      </c>
      <c r="AY27" s="58">
        <f t="shared" si="26"/>
        <v>1.8962892951319921E-2</v>
      </c>
      <c r="AZ27" s="58">
        <f t="shared" si="26"/>
        <v>2.1414742932132746E-2</v>
      </c>
      <c r="BA27" s="58">
        <f t="shared" si="26"/>
        <v>2.0288785080004867E-2</v>
      </c>
      <c r="BB27" s="58">
        <f t="shared" si="26"/>
        <v>1.9743061102354575E-2</v>
      </c>
      <c r="BC27" s="58">
        <f t="shared" si="26"/>
        <v>1.917783814679952E-2</v>
      </c>
      <c r="BD27" s="58">
        <f t="shared" si="24"/>
        <v>1.8609478405635205E-2</v>
      </c>
      <c r="BE27" s="58">
        <f t="shared" si="24"/>
        <v>1.8049860898589731E-2</v>
      </c>
      <c r="BF27" s="58">
        <f t="shared" si="24"/>
        <v>1.7773439362755772E-2</v>
      </c>
      <c r="BG27" s="58">
        <f t="shared" si="24"/>
        <v>1.7686571518435779E-2</v>
      </c>
    </row>
    <row r="28" spans="1:59" ht="15" x14ac:dyDescent="0.2">
      <c r="A28" s="48" t="s">
        <v>35</v>
      </c>
      <c r="B28" s="48" t="str">
        <f>B12</f>
        <v>JGTOTALMSX_SD</v>
      </c>
      <c r="D28" s="57"/>
      <c r="E28" s="58">
        <f t="shared" ref="E28:AJ28" si="27">E12/D12-1</f>
        <v>4.7572705961852035E-2</v>
      </c>
      <c r="F28" s="58">
        <f t="shared" si="27"/>
        <v>0.12292065998585322</v>
      </c>
      <c r="G28" s="58">
        <f t="shared" si="27"/>
        <v>7.2237568812560493E-2</v>
      </c>
      <c r="H28" s="58">
        <f t="shared" si="27"/>
        <v>4.1244137531126768E-2</v>
      </c>
      <c r="I28" s="58">
        <f t="shared" si="27"/>
        <v>5.7460553990045682E-2</v>
      </c>
      <c r="J28" s="58">
        <f t="shared" si="27"/>
        <v>5.705364564312787E-2</v>
      </c>
      <c r="K28" s="58">
        <f t="shared" si="27"/>
        <v>8.6453172284170821E-2</v>
      </c>
      <c r="L28" s="58">
        <f t="shared" si="27"/>
        <v>0.10305469062009442</v>
      </c>
      <c r="M28" s="58">
        <f t="shared" si="27"/>
        <v>9.2617154621851716E-2</v>
      </c>
      <c r="N28" s="58">
        <f t="shared" si="27"/>
        <v>7.0540179754365884E-2</v>
      </c>
      <c r="O28" s="58">
        <f t="shared" si="27"/>
        <v>2.3779080137183994E-2</v>
      </c>
      <c r="P28" s="58">
        <f t="shared" si="27"/>
        <v>4.4610941669295245E-2</v>
      </c>
      <c r="Q28" s="58">
        <f t="shared" si="27"/>
        <v>3.2100295658098243E-2</v>
      </c>
      <c r="R28" s="58">
        <f t="shared" si="27"/>
        <v>2.156395247439935E-2</v>
      </c>
      <c r="S28" s="58">
        <f t="shared" si="27"/>
        <v>2.784027185413307E-2</v>
      </c>
      <c r="T28" s="58">
        <f t="shared" si="27"/>
        <v>4.7236909112718273E-2</v>
      </c>
      <c r="U28" s="58">
        <f t="shared" si="27"/>
        <v>4.4059962090341021E-2</v>
      </c>
      <c r="V28" s="58">
        <f t="shared" si="27"/>
        <v>3.8486522258607714E-2</v>
      </c>
      <c r="W28" s="58">
        <f t="shared" si="27"/>
        <v>3.436675983323112E-2</v>
      </c>
      <c r="X28" s="58">
        <f t="shared" si="27"/>
        <v>1.8764508331124974E-2</v>
      </c>
      <c r="Y28" s="58">
        <f t="shared" si="27"/>
        <v>1.8757235452987464E-2</v>
      </c>
      <c r="Z28" s="58">
        <f t="shared" si="27"/>
        <v>2.4262695312013749E-2</v>
      </c>
      <c r="AA28" s="58">
        <f t="shared" si="27"/>
        <v>3.6522811038279812E-2</v>
      </c>
      <c r="AB28" s="58">
        <f t="shared" si="27"/>
        <v>1.9856476641699539E-2</v>
      </c>
      <c r="AC28" s="58">
        <f t="shared" si="27"/>
        <v>2.036927803390931E-2</v>
      </c>
      <c r="AD28" s="58">
        <f t="shared" si="27"/>
        <v>1.332932487923344E-2</v>
      </c>
      <c r="AE28" s="58">
        <f t="shared" si="27"/>
        <v>1.7936184315515469E-2</v>
      </c>
      <c r="AF28" s="58">
        <f t="shared" si="27"/>
        <v>3.195743851058519E-2</v>
      </c>
      <c r="AG28" s="58">
        <f t="shared" si="27"/>
        <v>2.5600242320466204E-2</v>
      </c>
      <c r="AH28" s="58">
        <f t="shared" si="27"/>
        <v>1.5824478332741032E-2</v>
      </c>
      <c r="AI28" s="58">
        <f t="shared" si="27"/>
        <v>2.676977724736096E-2</v>
      </c>
      <c r="AJ28" s="58">
        <f t="shared" si="27"/>
        <v>3.0888204126085395E-2</v>
      </c>
      <c r="AK28" s="58">
        <f t="shared" ref="AK28:BC28" si="28">AK12/AJ12-1</f>
        <v>4.4079487987572108E-2</v>
      </c>
      <c r="AL28" s="58">
        <f t="shared" si="28"/>
        <v>4.0430704888228197E-2</v>
      </c>
      <c r="AM28" s="58">
        <f t="shared" si="28"/>
        <v>3.5472082493897439E-2</v>
      </c>
      <c r="AN28" s="58">
        <f t="shared" si="28"/>
        <v>5.5220154483376138E-2</v>
      </c>
      <c r="AO28" s="58">
        <f t="shared" si="28"/>
        <v>-2.3908004236505853E-4</v>
      </c>
      <c r="AP28" s="58">
        <f t="shared" si="28"/>
        <v>2.3900264587082276E-2</v>
      </c>
      <c r="AQ28" s="58">
        <f t="shared" si="28"/>
        <v>3.6568827144487059E-2</v>
      </c>
      <c r="AR28" s="58">
        <f t="shared" si="28"/>
        <v>2.2762572232952527E-2</v>
      </c>
      <c r="AS28" s="98">
        <f t="shared" si="28"/>
        <v>1.6679502566647519E-2</v>
      </c>
      <c r="AT28" s="58">
        <f t="shared" si="28"/>
        <v>1.7112134035273341E-2</v>
      </c>
      <c r="AU28" s="58">
        <f t="shared" si="28"/>
        <v>-5.2768557433802155E-4</v>
      </c>
      <c r="AV28" s="58">
        <f t="shared" si="28"/>
        <v>6.3994463992695927E-3</v>
      </c>
      <c r="AW28" s="58">
        <f t="shared" si="28"/>
        <v>1.9922195307325197E-2</v>
      </c>
      <c r="AX28" s="58">
        <f t="shared" si="28"/>
        <v>1.7115399396887998E-2</v>
      </c>
      <c r="AY28" s="58">
        <f t="shared" si="28"/>
        <v>1.994869995955928E-2</v>
      </c>
      <c r="AZ28" s="58">
        <f t="shared" si="28"/>
        <v>2.2635365151917108E-2</v>
      </c>
      <c r="BA28" s="58">
        <f t="shared" si="28"/>
        <v>2.1248148328922412E-2</v>
      </c>
      <c r="BB28" s="58">
        <f t="shared" si="28"/>
        <v>2.1799935989230468E-2</v>
      </c>
      <c r="BC28" s="58">
        <f t="shared" si="28"/>
        <v>2.1017812257681623E-2</v>
      </c>
      <c r="BD28" s="58">
        <f t="shared" si="24"/>
        <v>2.033797420407768E-2</v>
      </c>
      <c r="BE28" s="58">
        <f t="shared" si="24"/>
        <v>1.961735186517477E-2</v>
      </c>
      <c r="BF28" s="58">
        <f t="shared" si="24"/>
        <v>1.9280227702924924E-2</v>
      </c>
      <c r="BG28" s="58">
        <f t="shared" si="24"/>
        <v>1.9384729797582212E-2</v>
      </c>
    </row>
    <row r="29" spans="1:59" ht="15" x14ac:dyDescent="0.2">
      <c r="A29" s="107" t="s">
        <v>64</v>
      </c>
      <c r="B29" s="47" t="s">
        <v>58</v>
      </c>
      <c r="D29" s="57"/>
      <c r="E29" s="58">
        <f t="shared" ref="E29:AJ29" si="29">E13/D13-1</f>
        <v>5.7219938489414535E-2</v>
      </c>
      <c r="F29" s="58">
        <f t="shared" si="29"/>
        <v>0.11081946897888684</v>
      </c>
      <c r="G29" s="58">
        <f t="shared" si="29"/>
        <v>8.72174792250211E-2</v>
      </c>
      <c r="H29" s="58">
        <f t="shared" si="29"/>
        <v>5.5852479822006806E-2</v>
      </c>
      <c r="I29" s="58">
        <f t="shared" si="29"/>
        <v>6.5315982360226288E-2</v>
      </c>
      <c r="J29" s="58">
        <f t="shared" si="29"/>
        <v>6.6626702422302175E-2</v>
      </c>
      <c r="K29" s="58">
        <f t="shared" si="29"/>
        <v>8.4426335633470684E-2</v>
      </c>
      <c r="L29" s="58">
        <f t="shared" si="29"/>
        <v>9.9914874834437617E-2</v>
      </c>
      <c r="M29" s="58">
        <f t="shared" si="29"/>
        <v>9.604751669770395E-2</v>
      </c>
      <c r="N29" s="58">
        <f t="shared" si="29"/>
        <v>7.1816230410172821E-2</v>
      </c>
      <c r="O29" s="58">
        <f t="shared" si="29"/>
        <v>4.4544123867822805E-2</v>
      </c>
      <c r="P29" s="58">
        <f t="shared" si="29"/>
        <v>5.0590553607567923E-2</v>
      </c>
      <c r="Q29" s="58">
        <f t="shared" si="29"/>
        <v>3.7206514497723164E-2</v>
      </c>
      <c r="R29" s="58">
        <f t="shared" si="29"/>
        <v>3.0787686725733066E-2</v>
      </c>
      <c r="S29" s="58">
        <f t="shared" si="29"/>
        <v>3.3119028925324923E-2</v>
      </c>
      <c r="T29" s="58">
        <f t="shared" si="29"/>
        <v>4.3813335578491319E-2</v>
      </c>
      <c r="U29" s="58">
        <f t="shared" si="29"/>
        <v>4.176740420445979E-2</v>
      </c>
      <c r="V29" s="58">
        <f t="shared" si="29"/>
        <v>4.1430306660414473E-2</v>
      </c>
      <c r="W29" s="58">
        <f t="shared" si="29"/>
        <v>3.590822317485709E-2</v>
      </c>
      <c r="X29" s="58">
        <f t="shared" si="29"/>
        <v>2.6093204564010763E-2</v>
      </c>
      <c r="Y29" s="58">
        <f t="shared" si="29"/>
        <v>2.9050847638231181E-2</v>
      </c>
      <c r="Z29" s="58">
        <f t="shared" si="29"/>
        <v>2.9862249990604717E-2</v>
      </c>
      <c r="AA29" s="58">
        <f t="shared" si="29"/>
        <v>3.1249730203228854E-2</v>
      </c>
      <c r="AB29" s="58">
        <f t="shared" si="29"/>
        <v>2.6647138947518911E-2</v>
      </c>
      <c r="AC29" s="58">
        <f t="shared" si="29"/>
        <v>2.9806516264723637E-2</v>
      </c>
      <c r="AD29" s="58">
        <f t="shared" si="29"/>
        <v>2.7864762047857372E-2</v>
      </c>
      <c r="AE29" s="58">
        <f t="shared" si="29"/>
        <v>2.4786144666659515E-2</v>
      </c>
      <c r="AF29" s="58">
        <f t="shared" si="29"/>
        <v>3.426907085853359E-2</v>
      </c>
      <c r="AG29" s="58">
        <f t="shared" si="29"/>
        <v>3.1361228728958856E-2</v>
      </c>
      <c r="AH29" s="58">
        <f t="shared" si="29"/>
        <v>2.2008202283161582E-2</v>
      </c>
      <c r="AI29" s="58">
        <f t="shared" si="29"/>
        <v>2.9335809453327144E-2</v>
      </c>
      <c r="AJ29" s="58">
        <f t="shared" si="29"/>
        <v>3.309023026385205E-2</v>
      </c>
      <c r="AK29" s="58">
        <f t="shared" ref="AK29:BC29" si="30">AK13/AJ13-1</f>
        <v>3.8507816694602015E-2</v>
      </c>
      <c r="AL29" s="58">
        <f t="shared" si="30"/>
        <v>3.7174192311903775E-2</v>
      </c>
      <c r="AM29" s="58">
        <f t="shared" si="30"/>
        <v>3.4015832114108635E-2</v>
      </c>
      <c r="AN29" s="58">
        <f t="shared" si="30"/>
        <v>4.4266954722294694E-2</v>
      </c>
      <c r="AO29" s="58">
        <f t="shared" si="30"/>
        <v>1.2557152982490827E-2</v>
      </c>
      <c r="AP29" s="58">
        <f t="shared" si="30"/>
        <v>2.2116390775976935E-2</v>
      </c>
      <c r="AQ29" s="58">
        <f t="shared" si="30"/>
        <v>2.9394242908971746E-2</v>
      </c>
      <c r="AR29" s="58">
        <f t="shared" si="30"/>
        <v>2.0640909655313733E-2</v>
      </c>
      <c r="AS29" s="98">
        <f t="shared" si="30"/>
        <v>1.8107541040032871E-2</v>
      </c>
      <c r="AT29" s="58">
        <f t="shared" si="30"/>
        <v>1.7253258279067429E-2</v>
      </c>
      <c r="AU29" s="58">
        <f t="shared" si="30"/>
        <v>1.3097003221814063E-2</v>
      </c>
      <c r="AV29" s="58">
        <f t="shared" si="30"/>
        <v>1.4873125280215671E-2</v>
      </c>
      <c r="AW29" s="58">
        <f t="shared" si="30"/>
        <v>2.1677278241480247E-2</v>
      </c>
      <c r="AX29" s="58">
        <f t="shared" si="30"/>
        <v>2.4618111192306946E-2</v>
      </c>
      <c r="AY29" s="58">
        <f t="shared" si="30"/>
        <v>2.5758421859177316E-2</v>
      </c>
      <c r="AZ29" s="58">
        <f t="shared" si="30"/>
        <v>2.6596169067228503E-2</v>
      </c>
      <c r="BA29" s="58">
        <f t="shared" si="30"/>
        <v>2.5938399452928085E-2</v>
      </c>
      <c r="BB29" s="58">
        <f t="shared" si="30"/>
        <v>2.5499360548145944E-2</v>
      </c>
      <c r="BC29" s="58">
        <f t="shared" si="30"/>
        <v>2.5213491000944943E-2</v>
      </c>
      <c r="BD29" s="58">
        <f t="shared" si="24"/>
        <v>2.4905078889392751E-2</v>
      </c>
      <c r="BE29" s="58">
        <f t="shared" si="24"/>
        <v>2.4621275859274983E-2</v>
      </c>
      <c r="BF29" s="58">
        <f t="shared" si="24"/>
        <v>2.4366650982692972E-2</v>
      </c>
      <c r="BG29" s="58">
        <f t="shared" si="24"/>
        <v>2.4056284139912343E-2</v>
      </c>
    </row>
    <row r="30" spans="1:59" ht="15.75" x14ac:dyDescent="0.25">
      <c r="A30" s="49" t="s">
        <v>36</v>
      </c>
      <c r="B30" s="48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90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</row>
    <row r="31" spans="1:59" ht="15" x14ac:dyDescent="0.2">
      <c r="A31" s="47" t="s">
        <v>27</v>
      </c>
      <c r="B31" s="50" t="str">
        <f>B15</f>
        <v>JUEPPF@PCF</v>
      </c>
      <c r="D31" s="57"/>
      <c r="E31" s="58">
        <f t="shared" ref="E31:AJ31" si="31">E15/D15-1</f>
        <v>4.1666666666666519E-2</v>
      </c>
      <c r="F31" s="58">
        <f t="shared" si="31"/>
        <v>0.16999999999999993</v>
      </c>
      <c r="G31" s="58">
        <f t="shared" si="31"/>
        <v>0.17948717948717952</v>
      </c>
      <c r="H31" s="58">
        <f t="shared" si="31"/>
        <v>8.6956521739130377E-2</v>
      </c>
      <c r="I31" s="58">
        <f t="shared" si="31"/>
        <v>7.3333333333333472E-2</v>
      </c>
      <c r="J31" s="58">
        <f t="shared" si="31"/>
        <v>8.0745341614906874E-2</v>
      </c>
      <c r="K31" s="58">
        <f t="shared" si="31"/>
        <v>0.10344827586206895</v>
      </c>
      <c r="L31" s="58">
        <f t="shared" si="31"/>
        <v>0.10416666666666652</v>
      </c>
      <c r="M31" s="58">
        <f t="shared" si="31"/>
        <v>9.9056603773584939E-2</v>
      </c>
      <c r="N31" s="58">
        <f t="shared" si="31"/>
        <v>6.0085836909871126E-2</v>
      </c>
      <c r="O31" s="58">
        <f t="shared" si="31"/>
        <v>3.238866396761142E-2</v>
      </c>
      <c r="P31" s="58">
        <f t="shared" si="31"/>
        <v>3.5294117647058698E-2</v>
      </c>
      <c r="Q31" s="58">
        <f t="shared" si="31"/>
        <v>1.8939393939393812E-2</v>
      </c>
      <c r="R31" s="58">
        <f t="shared" si="31"/>
        <v>3.7174721189590088E-3</v>
      </c>
      <c r="S31" s="58">
        <f t="shared" si="31"/>
        <v>2.592592592592613E-2</v>
      </c>
      <c r="T31" s="58">
        <f t="shared" si="31"/>
        <v>6.3176895306859215E-2</v>
      </c>
      <c r="U31" s="58">
        <f t="shared" si="31"/>
        <v>3.5653650254668934E-2</v>
      </c>
      <c r="V31" s="58">
        <f t="shared" si="31"/>
        <v>2.9508196721311553E-2</v>
      </c>
      <c r="W31" s="58">
        <f t="shared" si="31"/>
        <v>2.070063694267521E-2</v>
      </c>
      <c r="X31" s="58">
        <f t="shared" si="31"/>
        <v>1.7160686427457161E-2</v>
      </c>
      <c r="Y31" s="58">
        <f t="shared" si="31"/>
        <v>3.9877300613496924E-2</v>
      </c>
      <c r="Z31" s="58">
        <f t="shared" si="31"/>
        <v>3.539823008849563E-2</v>
      </c>
      <c r="AA31" s="58">
        <f t="shared" si="31"/>
        <v>3.3475783475783505E-2</v>
      </c>
      <c r="AB31" s="58">
        <f t="shared" si="31"/>
        <v>1.8607856650585841E-2</v>
      </c>
      <c r="AC31" s="58">
        <f t="shared" si="31"/>
        <v>2.4357239512855067E-2</v>
      </c>
      <c r="AD31" s="58">
        <f t="shared" si="31"/>
        <v>1.7173051519154603E-2</v>
      </c>
      <c r="AE31" s="58">
        <f t="shared" si="31"/>
        <v>1.7532467532467289E-2</v>
      </c>
      <c r="AF31" s="58">
        <f t="shared" si="31"/>
        <v>4.9138481174218374E-2</v>
      </c>
      <c r="AG31" s="58">
        <f t="shared" si="31"/>
        <v>1.8856447688564426E-2</v>
      </c>
      <c r="AH31" s="58">
        <f t="shared" si="31"/>
        <v>3.7014925373134444E-2</v>
      </c>
      <c r="AI31" s="58">
        <f t="shared" si="31"/>
        <v>2.2452504317789224E-2</v>
      </c>
      <c r="AJ31" s="58">
        <f t="shared" si="31"/>
        <v>3.8851351351351315E-2</v>
      </c>
      <c r="AK31" s="58">
        <f t="shared" ref="AK31:BC31" si="32">AK15/AJ15-1</f>
        <v>5.4200542005420127E-2</v>
      </c>
      <c r="AL31" s="58">
        <f t="shared" si="32"/>
        <v>4.5758354755784048E-2</v>
      </c>
      <c r="AM31" s="58">
        <f t="shared" si="32"/>
        <v>5.0737463126843574E-2</v>
      </c>
      <c r="AN31" s="58">
        <f t="shared" si="32"/>
        <v>6.9436646078981923E-2</v>
      </c>
      <c r="AO31" s="58">
        <f t="shared" si="32"/>
        <v>-5.9502975148757464E-3</v>
      </c>
      <c r="AP31" s="58">
        <f t="shared" si="32"/>
        <v>4.401408450704225E-2</v>
      </c>
      <c r="AQ31" s="58">
        <f t="shared" si="32"/>
        <v>3.6256323777402955E-2</v>
      </c>
      <c r="AR31" s="58">
        <f t="shared" si="32"/>
        <v>3.3360455655004007E-2</v>
      </c>
      <c r="AS31" s="98">
        <f t="shared" si="32"/>
        <v>1.3779527559055094E-2</v>
      </c>
      <c r="AT31" s="58">
        <f t="shared" si="32"/>
        <v>1.4368932038834936E-2</v>
      </c>
      <c r="AU31" s="58">
        <f t="shared" si="32"/>
        <v>4.5558958652373693E-2</v>
      </c>
      <c r="AV31" s="58">
        <f t="shared" si="32"/>
        <v>2.9051190040278341E-2</v>
      </c>
      <c r="AW31" s="58">
        <f t="shared" si="32"/>
        <v>2.5968826249703536E-2</v>
      </c>
      <c r="AX31" s="58">
        <f t="shared" si="32"/>
        <v>2.8127713885382155E-2</v>
      </c>
      <c r="AY31" s="58">
        <f t="shared" si="32"/>
        <v>2.2016034698443043E-2</v>
      </c>
      <c r="AZ31" s="58">
        <f t="shared" si="32"/>
        <v>2.1552464512823999E-2</v>
      </c>
      <c r="BA31" s="58">
        <f t="shared" si="32"/>
        <v>2.1009096269084537E-2</v>
      </c>
      <c r="BB31" s="58">
        <f t="shared" si="32"/>
        <v>2.2461729503045369E-2</v>
      </c>
      <c r="BC31" s="58">
        <f t="shared" si="32"/>
        <v>2.2567481893758012E-2</v>
      </c>
      <c r="BD31" s="58">
        <f t="shared" ref="BD31:BG37" si="33">BD15/BC15-1</f>
        <v>2.1763004720118051E-2</v>
      </c>
      <c r="BE31" s="58">
        <f t="shared" si="33"/>
        <v>2.2647173271238108E-2</v>
      </c>
      <c r="BF31" s="58">
        <f t="shared" si="33"/>
        <v>2.3128762540062242E-2</v>
      </c>
      <c r="BG31" s="58">
        <f t="shared" si="33"/>
        <v>2.1176851631125038E-2</v>
      </c>
    </row>
    <row r="32" spans="1:59" ht="15" x14ac:dyDescent="0.2">
      <c r="A32" s="47" t="s">
        <v>28</v>
      </c>
      <c r="B32" s="50" t="str">
        <f>B16</f>
        <v>JUEPPO@PCF</v>
      </c>
      <c r="D32" s="57"/>
      <c r="E32" s="58">
        <f t="shared" ref="E32:AJ32" si="34">E16/D16-1</f>
        <v>3.0927835051546504E-2</v>
      </c>
      <c r="F32" s="58">
        <f t="shared" si="34"/>
        <v>0.10000000000000009</v>
      </c>
      <c r="G32" s="58">
        <f t="shared" si="34"/>
        <v>0.20909090909090899</v>
      </c>
      <c r="H32" s="58">
        <f t="shared" si="34"/>
        <v>0.10526315789473695</v>
      </c>
      <c r="I32" s="58">
        <f t="shared" si="34"/>
        <v>8.843537414965974E-2</v>
      </c>
      <c r="J32" s="58">
        <f t="shared" si="34"/>
        <v>5.6250000000000133E-2</v>
      </c>
      <c r="K32" s="58">
        <f t="shared" si="34"/>
        <v>8.8757396449703929E-2</v>
      </c>
      <c r="L32" s="58">
        <f t="shared" si="34"/>
        <v>8.1521739130434812E-2</v>
      </c>
      <c r="M32" s="58">
        <f t="shared" si="34"/>
        <v>9.5477386934673447E-2</v>
      </c>
      <c r="N32" s="58">
        <f t="shared" si="34"/>
        <v>7.7981651376146877E-2</v>
      </c>
      <c r="O32" s="58">
        <f t="shared" si="34"/>
        <v>2.5531914893617058E-2</v>
      </c>
      <c r="P32" s="58">
        <f t="shared" si="34"/>
        <v>1.2448132780082943E-2</v>
      </c>
      <c r="Q32" s="58">
        <f t="shared" si="34"/>
        <v>8.1967213114753079E-3</v>
      </c>
      <c r="R32" s="58">
        <f t="shared" si="34"/>
        <v>1.2195121951219523E-2</v>
      </c>
      <c r="S32" s="58">
        <f t="shared" si="34"/>
        <v>6.4257028112449932E-2</v>
      </c>
      <c r="T32" s="58">
        <f t="shared" si="34"/>
        <v>0.13962264150943393</v>
      </c>
      <c r="U32" s="58">
        <f t="shared" si="34"/>
        <v>6.9536423841059625E-2</v>
      </c>
      <c r="V32" s="58">
        <f t="shared" si="34"/>
        <v>2.1671826625387025E-2</v>
      </c>
      <c r="W32" s="58">
        <f t="shared" si="34"/>
        <v>1.7424242424242342E-2</v>
      </c>
      <c r="X32" s="58">
        <f t="shared" si="34"/>
        <v>2.0848845867460941E-2</v>
      </c>
      <c r="Y32" s="58">
        <f t="shared" si="34"/>
        <v>1.8964259664478345E-2</v>
      </c>
      <c r="Z32" s="58">
        <f t="shared" si="34"/>
        <v>-1.2168933428775897E-2</v>
      </c>
      <c r="AA32" s="58">
        <f t="shared" si="34"/>
        <v>1.6666666666666607E-2</v>
      </c>
      <c r="AB32" s="58">
        <f t="shared" si="34"/>
        <v>3.207412687099076E-2</v>
      </c>
      <c r="AC32" s="58">
        <f t="shared" si="34"/>
        <v>1.6574585635358963E-2</v>
      </c>
      <c r="AD32" s="58">
        <f t="shared" si="34"/>
        <v>2.8532608695652328E-2</v>
      </c>
      <c r="AE32" s="58">
        <f t="shared" si="34"/>
        <v>3.2364597093791359E-2</v>
      </c>
      <c r="AF32" s="58">
        <f t="shared" si="34"/>
        <v>6.5259117082533624E-2</v>
      </c>
      <c r="AG32" s="58">
        <f t="shared" si="34"/>
        <v>-1.501501501501501E-2</v>
      </c>
      <c r="AH32" s="58">
        <f t="shared" si="34"/>
        <v>2.1951219512195141E-2</v>
      </c>
      <c r="AI32" s="58">
        <f t="shared" si="34"/>
        <v>1.8496420047732665E-2</v>
      </c>
      <c r="AJ32" s="58">
        <f t="shared" si="34"/>
        <v>7.0298769771530711E-3</v>
      </c>
      <c r="AK32" s="58">
        <f t="shared" ref="AK32:BC32" si="35">AK16/AJ16-1</f>
        <v>2.0360674810936397E-2</v>
      </c>
      <c r="AL32" s="58">
        <f t="shared" si="35"/>
        <v>6.681870011402502E-2</v>
      </c>
      <c r="AM32" s="58">
        <f t="shared" si="35"/>
        <v>0.12825994014536102</v>
      </c>
      <c r="AN32" s="58">
        <f t="shared" si="35"/>
        <v>0.11026904130352411</v>
      </c>
      <c r="AO32" s="58">
        <f t="shared" si="35"/>
        <v>6.9965870307167277E-2</v>
      </c>
      <c r="AP32" s="58">
        <f t="shared" si="35"/>
        <v>4.912280701754379E-2</v>
      </c>
      <c r="AQ32" s="58">
        <f t="shared" si="35"/>
        <v>3.5725144420796662E-2</v>
      </c>
      <c r="AR32" s="58">
        <f t="shared" si="35"/>
        <v>7.4123000146778306E-2</v>
      </c>
      <c r="AS32" s="98">
        <f t="shared" si="35"/>
        <v>3.1019404208800339E-2</v>
      </c>
      <c r="AT32" s="58">
        <f t="shared" si="35"/>
        <v>3.3797216699801069E-2</v>
      </c>
      <c r="AU32" s="58">
        <f t="shared" si="35"/>
        <v>3.0128205128205243E-2</v>
      </c>
      <c r="AV32" s="58">
        <f t="shared" si="35"/>
        <v>3.6583198506533909E-2</v>
      </c>
      <c r="AW32" s="58">
        <f t="shared" si="35"/>
        <v>3.6202539913213538E-2</v>
      </c>
      <c r="AX32" s="58">
        <f t="shared" si="35"/>
        <v>2.5239167021513964E-2</v>
      </c>
      <c r="AY32" s="58">
        <f t="shared" si="35"/>
        <v>2.4919586257293957E-2</v>
      </c>
      <c r="AZ32" s="58">
        <f t="shared" si="35"/>
        <v>2.6047445984290984E-2</v>
      </c>
      <c r="BA32" s="58">
        <f t="shared" si="35"/>
        <v>2.4980720076139606E-2</v>
      </c>
      <c r="BB32" s="58">
        <f t="shared" si="35"/>
        <v>2.3678836151588278E-2</v>
      </c>
      <c r="BC32" s="58">
        <f t="shared" si="35"/>
        <v>2.1890553786230615E-2</v>
      </c>
      <c r="BD32" s="58">
        <f t="shared" si="33"/>
        <v>2.1004063136274675E-2</v>
      </c>
      <c r="BE32" s="58">
        <f t="shared" si="33"/>
        <v>2.0479886281755011E-2</v>
      </c>
      <c r="BF32" s="58">
        <f t="shared" si="33"/>
        <v>2.0090041557641936E-2</v>
      </c>
      <c r="BG32" s="58">
        <f t="shared" si="33"/>
        <v>1.927284318052358E-2</v>
      </c>
    </row>
    <row r="33" spans="1:59" ht="15" x14ac:dyDescent="0.2">
      <c r="A33" s="51" t="s">
        <v>29</v>
      </c>
      <c r="B33" s="47" t="str">
        <f>B17</f>
        <v>JUEPD@PCF</v>
      </c>
      <c r="C33" s="40"/>
      <c r="D33" s="57"/>
      <c r="E33" s="58">
        <f t="shared" ref="E33:AJ33" si="36">E17/D17-1</f>
        <v>7.5268817204301008E-2</v>
      </c>
      <c r="F33" s="58">
        <f t="shared" si="36"/>
        <v>0.20000000000000018</v>
      </c>
      <c r="G33" s="58">
        <f t="shared" si="36"/>
        <v>0.15833333333333321</v>
      </c>
      <c r="H33" s="58">
        <f t="shared" si="36"/>
        <v>7.9136690647482189E-2</v>
      </c>
      <c r="I33" s="58">
        <f t="shared" si="36"/>
        <v>7.9999999999999849E-2</v>
      </c>
      <c r="J33" s="58">
        <f t="shared" si="36"/>
        <v>6.1728395061728447E-2</v>
      </c>
      <c r="K33" s="58">
        <f t="shared" si="36"/>
        <v>0.10465116279069764</v>
      </c>
      <c r="L33" s="58">
        <f t="shared" si="36"/>
        <v>9.4736842105263008E-2</v>
      </c>
      <c r="M33" s="58">
        <f t="shared" si="36"/>
        <v>0.10096153846153855</v>
      </c>
      <c r="N33" s="58">
        <f t="shared" si="36"/>
        <v>7.4235807860261849E-2</v>
      </c>
      <c r="O33" s="58">
        <f t="shared" si="36"/>
        <v>2.8455284552845406E-2</v>
      </c>
      <c r="P33" s="58">
        <f t="shared" si="36"/>
        <v>3.9525691699604515E-3</v>
      </c>
      <c r="Q33" s="58">
        <f t="shared" si="36"/>
        <v>-1.5748031496062964E-2</v>
      </c>
      <c r="R33" s="58">
        <f t="shared" si="36"/>
        <v>4.0000000000000036E-3</v>
      </c>
      <c r="S33" s="58">
        <f t="shared" si="36"/>
        <v>7.9681274900398336E-3</v>
      </c>
      <c r="T33" s="58">
        <f t="shared" si="36"/>
        <v>5.4347826086956541E-2</v>
      </c>
      <c r="U33" s="58">
        <f t="shared" si="36"/>
        <v>4.779756326148088E-2</v>
      </c>
      <c r="V33" s="58">
        <f t="shared" si="36"/>
        <v>2.5939177101967914E-2</v>
      </c>
      <c r="W33" s="58">
        <f t="shared" si="36"/>
        <v>1.8308631211856996E-2</v>
      </c>
      <c r="X33" s="58">
        <f t="shared" si="36"/>
        <v>1.1130136986301276E-2</v>
      </c>
      <c r="Y33" s="58">
        <f t="shared" si="36"/>
        <v>2.6248941574936513E-2</v>
      </c>
      <c r="Z33" s="58">
        <f t="shared" si="36"/>
        <v>2.5577557755775526E-2</v>
      </c>
      <c r="AA33" s="58">
        <f t="shared" si="36"/>
        <v>3.6202735317779622E-2</v>
      </c>
      <c r="AB33" s="58">
        <f t="shared" si="36"/>
        <v>1.0093167701863415E-2</v>
      </c>
      <c r="AC33" s="58">
        <f t="shared" si="36"/>
        <v>1.0760953112989968E-2</v>
      </c>
      <c r="AD33" s="58">
        <f t="shared" si="36"/>
        <v>2.281368821292773E-2</v>
      </c>
      <c r="AE33" s="58">
        <f t="shared" si="36"/>
        <v>2.9739776951673846E-3</v>
      </c>
      <c r="AF33" s="58">
        <f t="shared" si="36"/>
        <v>2.2979985174202966E-2</v>
      </c>
      <c r="AG33" s="58">
        <f t="shared" si="36"/>
        <v>2.753623188405796E-2</v>
      </c>
      <c r="AH33" s="58">
        <f t="shared" si="36"/>
        <v>4.37235543018335E-2</v>
      </c>
      <c r="AI33" s="58">
        <f t="shared" si="36"/>
        <v>2.3648648648648685E-2</v>
      </c>
      <c r="AJ33" s="58">
        <f t="shared" si="36"/>
        <v>5.7425742574257255E-2</v>
      </c>
      <c r="AK33" s="58">
        <f t="shared" ref="AK33:BC33" si="37">AK17/AJ17-1</f>
        <v>7.3033707865168607E-2</v>
      </c>
      <c r="AL33" s="58">
        <f t="shared" si="37"/>
        <v>0.1048283885980219</v>
      </c>
      <c r="AM33" s="58">
        <f t="shared" si="37"/>
        <v>0.10320134793597302</v>
      </c>
      <c r="AN33" s="58">
        <f t="shared" si="37"/>
        <v>9.259259259259256E-2</v>
      </c>
      <c r="AO33" s="58">
        <f t="shared" si="37"/>
        <v>2.3064826140136274E-2</v>
      </c>
      <c r="AP33" s="58">
        <f t="shared" si="37"/>
        <v>4.1502988898377335E-2</v>
      </c>
      <c r="AQ33" s="58">
        <f t="shared" si="37"/>
        <v>4.2964906526730129E-2</v>
      </c>
      <c r="AR33" s="58">
        <f t="shared" si="37"/>
        <v>3.459119496855334E-2</v>
      </c>
      <c r="AS33" s="98">
        <f t="shared" si="37"/>
        <v>3.6094224924012153E-2</v>
      </c>
      <c r="AT33" s="58">
        <f t="shared" si="37"/>
        <v>3.0803080308030806E-2</v>
      </c>
      <c r="AU33" s="58">
        <f t="shared" si="37"/>
        <v>2.4190679473496957E-2</v>
      </c>
      <c r="AV33" s="58">
        <f t="shared" si="37"/>
        <v>1.3909135116359828E-2</v>
      </c>
      <c r="AW33" s="58">
        <f t="shared" si="37"/>
        <v>1.9952968169994145E-2</v>
      </c>
      <c r="AX33" s="58">
        <f t="shared" si="37"/>
        <v>2.4188321720975736E-2</v>
      </c>
      <c r="AY33" s="58">
        <f t="shared" si="37"/>
        <v>2.8701635350445454E-2</v>
      </c>
      <c r="AZ33" s="58">
        <f t="shared" si="37"/>
        <v>2.9954760605600983E-2</v>
      </c>
      <c r="BA33" s="58">
        <f t="shared" si="37"/>
        <v>3.0296153283299931E-2</v>
      </c>
      <c r="BB33" s="58">
        <f t="shared" si="37"/>
        <v>3.0257278980281299E-2</v>
      </c>
      <c r="BC33" s="58">
        <f t="shared" si="37"/>
        <v>3.0134981707497843E-2</v>
      </c>
      <c r="BD33" s="58">
        <f t="shared" si="33"/>
        <v>2.9807902539669362E-2</v>
      </c>
      <c r="BE33" s="58">
        <f t="shared" si="33"/>
        <v>3.0260546447270276E-2</v>
      </c>
      <c r="BF33" s="58">
        <f t="shared" si="33"/>
        <v>3.0072359483939826E-2</v>
      </c>
      <c r="BG33" s="58">
        <f t="shared" si="33"/>
        <v>2.8217216464917483E-2</v>
      </c>
    </row>
    <row r="34" spans="1:59" ht="15" x14ac:dyDescent="0.2">
      <c r="A34" s="51" t="s">
        <v>61</v>
      </c>
      <c r="B34" s="47" t="s">
        <v>58</v>
      </c>
      <c r="C34" s="40"/>
      <c r="D34" s="57"/>
      <c r="E34" s="58">
        <f t="shared" ref="E34:AJ34" si="38">E18/D18-1</f>
        <v>6.8961574761956523E-2</v>
      </c>
      <c r="F34" s="58">
        <f t="shared" si="38"/>
        <v>0.19015559673369875</v>
      </c>
      <c r="G34" s="58">
        <f t="shared" si="38"/>
        <v>0.16353026033747553</v>
      </c>
      <c r="H34" s="58">
        <f t="shared" si="38"/>
        <v>8.1629746378979684E-2</v>
      </c>
      <c r="I34" s="58">
        <f t="shared" si="38"/>
        <v>8.0026436427176773E-2</v>
      </c>
      <c r="J34" s="58">
        <f t="shared" si="38"/>
        <v>6.2964240746723465E-2</v>
      </c>
      <c r="K34" s="58">
        <f t="shared" si="38"/>
        <v>0.10341203394188114</v>
      </c>
      <c r="L34" s="58">
        <f t="shared" si="38"/>
        <v>9.4627667918545599E-2</v>
      </c>
      <c r="M34" s="58">
        <f t="shared" si="38"/>
        <v>0.1004125628310566</v>
      </c>
      <c r="N34" s="58">
        <f t="shared" si="38"/>
        <v>7.3253406825113832E-2</v>
      </c>
      <c r="O34" s="58">
        <f t="shared" si="38"/>
        <v>2.8592874392312284E-2</v>
      </c>
      <c r="P34" s="58">
        <f t="shared" si="38"/>
        <v>7.2688221871395342E-3</v>
      </c>
      <c r="Q34" s="58">
        <f t="shared" si="38"/>
        <v>-1.0976509750931007E-2</v>
      </c>
      <c r="R34" s="58">
        <f t="shared" si="38"/>
        <v>4.5564275222980122E-3</v>
      </c>
      <c r="S34" s="58">
        <f t="shared" si="38"/>
        <v>1.3652343382680954E-2</v>
      </c>
      <c r="T34" s="58">
        <f t="shared" si="38"/>
        <v>6.1582200800563092E-2</v>
      </c>
      <c r="U34" s="58">
        <f t="shared" si="38"/>
        <v>4.841909168684766E-2</v>
      </c>
      <c r="V34" s="58">
        <f t="shared" si="38"/>
        <v>2.5916766832904781E-2</v>
      </c>
      <c r="W34" s="58">
        <f t="shared" si="38"/>
        <v>1.8457364677824328E-2</v>
      </c>
      <c r="X34" s="58">
        <f t="shared" si="38"/>
        <v>1.2485321576765296E-2</v>
      </c>
      <c r="Y34" s="58">
        <f t="shared" si="38"/>
        <v>2.6916462735444124E-2</v>
      </c>
      <c r="Z34" s="58">
        <f t="shared" si="38"/>
        <v>2.3410151981781757E-2</v>
      </c>
      <c r="AA34" s="58">
        <f t="shared" si="38"/>
        <v>3.4397126574662318E-2</v>
      </c>
      <c r="AB34" s="58">
        <f t="shared" si="38"/>
        <v>1.2613860091476248E-2</v>
      </c>
      <c r="AC34" s="58">
        <f t="shared" si="38"/>
        <v>1.2525385605822503E-2</v>
      </c>
      <c r="AD34" s="58">
        <f t="shared" si="38"/>
        <v>2.2721500866099698E-2</v>
      </c>
      <c r="AE34" s="58">
        <f t="shared" si="38"/>
        <v>6.7302804291153873E-3</v>
      </c>
      <c r="AF34" s="58">
        <f t="shared" si="38"/>
        <v>2.8999970654912666E-2</v>
      </c>
      <c r="AG34" s="58">
        <f t="shared" si="38"/>
        <v>2.3058821424241538E-2</v>
      </c>
      <c r="AH34" s="58">
        <f t="shared" si="38"/>
        <v>4.1278707551575256E-2</v>
      </c>
      <c r="AI34" s="58">
        <f t="shared" si="38"/>
        <v>2.3117158495919332E-2</v>
      </c>
      <c r="AJ34" s="58">
        <f t="shared" si="38"/>
        <v>5.1568586945542227E-2</v>
      </c>
      <c r="AK34" s="58">
        <f t="shared" ref="AK34:BC34" si="39">AK18/AJ18-1</f>
        <v>6.716980240974002E-2</v>
      </c>
      <c r="AL34" s="58">
        <f t="shared" si="39"/>
        <v>9.6366587475954946E-2</v>
      </c>
      <c r="AM34" s="58">
        <f t="shared" si="39"/>
        <v>0.10017248476937102</v>
      </c>
      <c r="AN34" s="58">
        <f t="shared" si="39"/>
        <v>9.1854329644870392E-2</v>
      </c>
      <c r="AO34" s="58">
        <f t="shared" si="39"/>
        <v>2.4056742002348308E-2</v>
      </c>
      <c r="AP34" s="58">
        <f t="shared" si="39"/>
        <v>4.2303196227611251E-2</v>
      </c>
      <c r="AQ34" s="58">
        <f t="shared" si="39"/>
        <v>4.1839939694632289E-2</v>
      </c>
      <c r="AR34" s="58">
        <f t="shared" si="39"/>
        <v>3.7557309809903794E-2</v>
      </c>
      <c r="AS34" s="98">
        <f t="shared" si="39"/>
        <v>3.3842084207236445E-2</v>
      </c>
      <c r="AT34" s="58">
        <f t="shared" si="39"/>
        <v>2.9711029206075157E-2</v>
      </c>
      <c r="AU34" s="58">
        <f t="shared" si="39"/>
        <v>2.6374422003745845E-2</v>
      </c>
      <c r="AV34" s="58">
        <f t="shared" si="39"/>
        <v>1.697146760582835E-2</v>
      </c>
      <c r="AW34" s="58">
        <f t="shared" si="39"/>
        <v>2.1785413044421276E-2</v>
      </c>
      <c r="AX34" s="58">
        <f t="shared" si="39"/>
        <v>2.4601565933956238E-2</v>
      </c>
      <c r="AY34" s="58">
        <f t="shared" si="39"/>
        <v>2.7831405428829115E-2</v>
      </c>
      <c r="AZ34" s="58">
        <f t="shared" si="39"/>
        <v>2.8936585126319025E-2</v>
      </c>
      <c r="BA34" s="58">
        <f t="shared" si="39"/>
        <v>2.9094502236521214E-2</v>
      </c>
      <c r="BB34" s="58">
        <f t="shared" si="39"/>
        <v>2.9080037252476654E-2</v>
      </c>
      <c r="BC34" s="58">
        <f t="shared" si="39"/>
        <v>2.8845998387371452E-2</v>
      </c>
      <c r="BD34" s="58">
        <f t="shared" si="33"/>
        <v>2.8443227635088553E-2</v>
      </c>
      <c r="BE34" s="58">
        <f t="shared" si="33"/>
        <v>2.8860402426823084E-2</v>
      </c>
      <c r="BF34" s="58">
        <f t="shared" si="33"/>
        <v>2.8719161795794257E-2</v>
      </c>
      <c r="BG34" s="58">
        <f t="shared" si="33"/>
        <v>2.6948944082101356E-2</v>
      </c>
    </row>
    <row r="35" spans="1:59" ht="15" x14ac:dyDescent="0.2">
      <c r="A35" s="47" t="s">
        <v>30</v>
      </c>
      <c r="B35" s="47" t="str">
        <f>B19</f>
        <v>JUG@PCF</v>
      </c>
      <c r="C35" s="40"/>
      <c r="D35" s="57"/>
      <c r="E35" s="58">
        <f t="shared" ref="E35:AJ35" si="40">E19/D19-1</f>
        <v>4.1666666666666519E-2</v>
      </c>
      <c r="F35" s="58">
        <f t="shared" si="40"/>
        <v>0.14000000000000012</v>
      </c>
      <c r="G35" s="58">
        <f t="shared" si="40"/>
        <v>0.17543859649122795</v>
      </c>
      <c r="H35" s="58">
        <f t="shared" si="40"/>
        <v>8.9552238805970186E-2</v>
      </c>
      <c r="I35" s="58">
        <f t="shared" si="40"/>
        <v>6.8493150684931559E-2</v>
      </c>
      <c r="J35" s="58">
        <f t="shared" si="40"/>
        <v>9.6153846153846256E-2</v>
      </c>
      <c r="K35" s="58">
        <f t="shared" si="40"/>
        <v>7.6023391812865437E-2</v>
      </c>
      <c r="L35" s="58">
        <f t="shared" si="40"/>
        <v>9.7826086956521729E-2</v>
      </c>
      <c r="M35" s="58">
        <f t="shared" si="40"/>
        <v>0.12376237623762365</v>
      </c>
      <c r="N35" s="58">
        <f t="shared" si="40"/>
        <v>8.8105726872246715E-2</v>
      </c>
      <c r="O35" s="58">
        <f t="shared" si="40"/>
        <v>2.8340080971660075E-2</v>
      </c>
      <c r="P35" s="58">
        <f t="shared" si="40"/>
        <v>3.937007874015741E-2</v>
      </c>
      <c r="Q35" s="58">
        <f t="shared" si="40"/>
        <v>7.575757575757569E-3</v>
      </c>
      <c r="R35" s="58">
        <f t="shared" si="40"/>
        <v>-2.631578947368407E-2</v>
      </c>
      <c r="S35" s="58">
        <f t="shared" si="40"/>
        <v>2.7027027027026973E-2</v>
      </c>
      <c r="T35" s="58">
        <f t="shared" si="40"/>
        <v>5.9210526315789602E-2</v>
      </c>
      <c r="U35" s="58">
        <f t="shared" si="40"/>
        <v>4.4365572315882895E-2</v>
      </c>
      <c r="V35" s="58">
        <f t="shared" si="40"/>
        <v>1.3593882752761299E-2</v>
      </c>
      <c r="W35" s="58">
        <f t="shared" si="40"/>
        <v>2.7661357921207053E-2</v>
      </c>
      <c r="X35" s="58">
        <f t="shared" si="40"/>
        <v>1.1419249592169667E-2</v>
      </c>
      <c r="Y35" s="58">
        <f t="shared" si="40"/>
        <v>2.8225806451612767E-2</v>
      </c>
      <c r="Z35" s="58">
        <f t="shared" si="40"/>
        <v>5.647058823529405E-2</v>
      </c>
      <c r="AA35" s="58">
        <f t="shared" si="40"/>
        <v>3.3407572383073569E-2</v>
      </c>
      <c r="AB35" s="58">
        <f t="shared" si="40"/>
        <v>8.6206896551723755E-3</v>
      </c>
      <c r="AC35" s="58">
        <f t="shared" si="40"/>
        <v>2.2792022792022859E-2</v>
      </c>
      <c r="AD35" s="58">
        <f t="shared" si="40"/>
        <v>1.2534818941504211E-2</v>
      </c>
      <c r="AE35" s="58">
        <f t="shared" si="40"/>
        <v>2.3383768913342484E-2</v>
      </c>
      <c r="AF35" s="58">
        <f t="shared" si="40"/>
        <v>3.629032258064524E-2</v>
      </c>
      <c r="AG35" s="58">
        <f t="shared" si="40"/>
        <v>1.3618677042801508E-2</v>
      </c>
      <c r="AH35" s="58">
        <f t="shared" si="40"/>
        <v>2.0473448496481028E-2</v>
      </c>
      <c r="AI35" s="58">
        <f t="shared" si="40"/>
        <v>3.3228840125391956E-2</v>
      </c>
      <c r="AJ35" s="58">
        <f t="shared" si="40"/>
        <v>0.15169902912621369</v>
      </c>
      <c r="AK35" s="58">
        <f t="shared" ref="AK35:BC35" si="41">AK19/AJ19-1</f>
        <v>0.17334035827186511</v>
      </c>
      <c r="AL35" s="58">
        <f t="shared" si="41"/>
        <v>4.0862146385271636E-2</v>
      </c>
      <c r="AM35" s="58">
        <f t="shared" si="41"/>
        <v>-1.8981880931837836E-2</v>
      </c>
      <c r="AN35" s="58">
        <f t="shared" si="41"/>
        <v>0.12576956904133696</v>
      </c>
      <c r="AO35" s="58">
        <f t="shared" si="41"/>
        <v>-1.0468750000000138E-2</v>
      </c>
      <c r="AP35" s="58">
        <f t="shared" si="41"/>
        <v>4.2949628927838379E-2</v>
      </c>
      <c r="AQ35" s="58">
        <f t="shared" si="41"/>
        <v>9.4625283875851451E-2</v>
      </c>
      <c r="AR35" s="58">
        <f t="shared" si="41"/>
        <v>7.9253112033194961E-2</v>
      </c>
      <c r="AS35" s="98">
        <f t="shared" si="41"/>
        <v>-5.8310906061769252E-3</v>
      </c>
      <c r="AT35" s="58">
        <f t="shared" si="41"/>
        <v>1.0957138253303134E-2</v>
      </c>
      <c r="AU35" s="58">
        <f t="shared" si="41"/>
        <v>-1.4026139623844358E-2</v>
      </c>
      <c r="AV35" s="58">
        <f t="shared" si="41"/>
        <v>-7.5096023278370394E-3</v>
      </c>
      <c r="AW35" s="58">
        <f t="shared" si="41"/>
        <v>3.6223136774161224E-2</v>
      </c>
      <c r="AX35" s="58">
        <f t="shared" si="41"/>
        <v>3.2290531792570354E-2</v>
      </c>
      <c r="AY35" s="58">
        <f t="shared" si="41"/>
        <v>2.9719904906829075E-2</v>
      </c>
      <c r="AZ35" s="58">
        <f t="shared" si="41"/>
        <v>2.7662104798555909E-2</v>
      </c>
      <c r="BA35" s="58">
        <f t="shared" si="41"/>
        <v>2.3686137781163685E-2</v>
      </c>
      <c r="BB35" s="58">
        <f t="shared" si="41"/>
        <v>2.502489659031415E-2</v>
      </c>
      <c r="BC35" s="58">
        <f t="shared" si="41"/>
        <v>2.6439869121506865E-2</v>
      </c>
      <c r="BD35" s="58">
        <f t="shared" si="33"/>
        <v>2.7103887815878247E-2</v>
      </c>
      <c r="BE35" s="58">
        <f t="shared" si="33"/>
        <v>2.842633751810375E-2</v>
      </c>
      <c r="BF35" s="58">
        <f t="shared" si="33"/>
        <v>2.8631600547237124E-2</v>
      </c>
      <c r="BG35" s="58">
        <f t="shared" si="33"/>
        <v>2.6267771124928174E-2</v>
      </c>
    </row>
    <row r="36" spans="1:59" ht="15" x14ac:dyDescent="0.2">
      <c r="A36" s="47" t="s">
        <v>56</v>
      </c>
      <c r="B36" s="47" t="s">
        <v>58</v>
      </c>
      <c r="C36" s="40"/>
      <c r="D36" s="57"/>
      <c r="E36" s="58">
        <f t="shared" ref="E36:AJ36" si="42">E20/D20-1</f>
        <v>3.8672987430159678E-2</v>
      </c>
      <c r="F36" s="58">
        <f t="shared" si="42"/>
        <v>0.15063151279297182</v>
      </c>
      <c r="G36" s="58">
        <f t="shared" si="42"/>
        <v>0.18731787813159118</v>
      </c>
      <c r="H36" s="58">
        <f t="shared" si="42"/>
        <v>9.1887744036053931E-2</v>
      </c>
      <c r="I36" s="58">
        <f t="shared" si="42"/>
        <v>7.7451172432508875E-2</v>
      </c>
      <c r="J36" s="58">
        <f t="shared" si="42"/>
        <v>7.3998161812092844E-2</v>
      </c>
      <c r="K36" s="58">
        <f t="shared" si="42"/>
        <v>9.946858112347079E-2</v>
      </c>
      <c r="L36" s="58">
        <f t="shared" si="42"/>
        <v>9.8092017549178623E-2</v>
      </c>
      <c r="M36" s="58">
        <f t="shared" si="42"/>
        <v>9.8110944271073697E-2</v>
      </c>
      <c r="N36" s="58">
        <f t="shared" si="42"/>
        <v>6.480272363436379E-2</v>
      </c>
      <c r="O36" s="58">
        <f t="shared" si="42"/>
        <v>3.0559029007204641E-2</v>
      </c>
      <c r="P36" s="58">
        <f t="shared" si="42"/>
        <v>2.9227698886582054E-2</v>
      </c>
      <c r="Q36" s="58">
        <f t="shared" si="42"/>
        <v>1.6133339058558516E-2</v>
      </c>
      <c r="R36" s="58">
        <f t="shared" si="42"/>
        <v>5.9145926060668597E-3</v>
      </c>
      <c r="S36" s="58">
        <f t="shared" si="42"/>
        <v>3.5922077628800286E-2</v>
      </c>
      <c r="T36" s="58">
        <f t="shared" si="42"/>
        <v>8.3658043187621711E-2</v>
      </c>
      <c r="U36" s="58">
        <f t="shared" si="42"/>
        <v>4.5200250406772113E-2</v>
      </c>
      <c r="V36" s="58">
        <f t="shared" si="42"/>
        <v>2.7248860878039238E-2</v>
      </c>
      <c r="W36" s="58">
        <f t="shared" si="42"/>
        <v>1.976113475987451E-2</v>
      </c>
      <c r="X36" s="58">
        <f t="shared" si="42"/>
        <v>1.8215838158167186E-2</v>
      </c>
      <c r="Y36" s="58">
        <f t="shared" si="42"/>
        <v>3.3878782011034891E-2</v>
      </c>
      <c r="Z36" s="58">
        <f t="shared" si="42"/>
        <v>2.1951291988023591E-2</v>
      </c>
      <c r="AA36" s="58">
        <f t="shared" si="42"/>
        <v>2.8882602795863743E-2</v>
      </c>
      <c r="AB36" s="58">
        <f t="shared" si="42"/>
        <v>2.224389721752229E-2</v>
      </c>
      <c r="AC36" s="58">
        <f t="shared" si="42"/>
        <v>2.2235629894745257E-2</v>
      </c>
      <c r="AD36" s="58">
        <f t="shared" si="42"/>
        <v>2.025260247912386E-2</v>
      </c>
      <c r="AE36" s="58">
        <f t="shared" si="42"/>
        <v>2.1586057884883436E-2</v>
      </c>
      <c r="AF36" s="58">
        <f t="shared" si="42"/>
        <v>5.3590701645114702E-2</v>
      </c>
      <c r="AG36" s="58">
        <f t="shared" si="42"/>
        <v>9.3981762151094106E-3</v>
      </c>
      <c r="AH36" s="58">
        <f t="shared" si="42"/>
        <v>3.2910269572272499E-2</v>
      </c>
      <c r="AI36" s="58">
        <f t="shared" si="42"/>
        <v>2.1385962169253592E-2</v>
      </c>
      <c r="AJ36" s="58">
        <f t="shared" si="42"/>
        <v>3.0296698139577583E-2</v>
      </c>
      <c r="AK36" s="58">
        <f t="shared" ref="AK36:BC36" si="43">AK20/AJ20-1</f>
        <v>4.5308719016393884E-2</v>
      </c>
      <c r="AL36" s="58">
        <f t="shared" si="43"/>
        <v>5.1160133439096311E-2</v>
      </c>
      <c r="AM36" s="58">
        <f t="shared" si="43"/>
        <v>7.0917440612719762E-2</v>
      </c>
      <c r="AN36" s="58">
        <f t="shared" si="43"/>
        <v>8.0634919566876739E-2</v>
      </c>
      <c r="AO36" s="58">
        <f t="shared" si="43"/>
        <v>1.5440635293853866E-2</v>
      </c>
      <c r="AP36" s="58">
        <f t="shared" si="43"/>
        <v>4.5530866437565987E-2</v>
      </c>
      <c r="AQ36" s="58">
        <f t="shared" si="43"/>
        <v>3.6098074589279161E-2</v>
      </c>
      <c r="AR36" s="58">
        <f t="shared" si="43"/>
        <v>4.550007980790749E-2</v>
      </c>
      <c r="AS36" s="98">
        <f t="shared" si="43"/>
        <v>1.9054352551679088E-2</v>
      </c>
      <c r="AT36" s="58">
        <f t="shared" si="43"/>
        <v>2.0383131811232191E-2</v>
      </c>
      <c r="AU36" s="58">
        <f t="shared" si="43"/>
        <v>4.0719435029270779E-2</v>
      </c>
      <c r="AV36" s="58">
        <f t="shared" si="43"/>
        <v>3.1389402082052209E-2</v>
      </c>
      <c r="AW36" s="58">
        <f t="shared" si="43"/>
        <v>2.9161744912718612E-2</v>
      </c>
      <c r="AX36" s="58">
        <f t="shared" si="43"/>
        <v>2.7220321710265116E-2</v>
      </c>
      <c r="AY36" s="58">
        <f t="shared" si="43"/>
        <v>2.2926381227544201E-2</v>
      </c>
      <c r="AZ36" s="58">
        <f t="shared" si="43"/>
        <v>2.2964515951819475E-2</v>
      </c>
      <c r="BA36" s="58">
        <f t="shared" si="43"/>
        <v>2.2260500420652862E-2</v>
      </c>
      <c r="BB36" s="58">
        <f t="shared" si="43"/>
        <v>2.284624357400844E-2</v>
      </c>
      <c r="BC36" s="58">
        <f t="shared" si="43"/>
        <v>2.2353449494588729E-2</v>
      </c>
      <c r="BD36" s="58">
        <f t="shared" si="33"/>
        <v>2.1523149795542817E-2</v>
      </c>
      <c r="BE36" s="58">
        <f t="shared" si="33"/>
        <v>2.1962574726707595E-2</v>
      </c>
      <c r="BF36" s="58">
        <f t="shared" si="33"/>
        <v>2.2170289658660858E-2</v>
      </c>
      <c r="BG36" s="58">
        <f t="shared" si="33"/>
        <v>2.0577511814253269E-2</v>
      </c>
    </row>
    <row r="37" spans="1:59" ht="15" x14ac:dyDescent="0.2">
      <c r="A37" s="47" t="s">
        <v>57</v>
      </c>
      <c r="B37" s="47" t="s">
        <v>58</v>
      </c>
      <c r="C37" s="40"/>
      <c r="D37" s="57"/>
      <c r="E37" s="58">
        <f t="shared" ref="E37:AJ37" si="44">E21/D21-1</f>
        <v>6.6915653715173606E-2</v>
      </c>
      <c r="F37" s="58">
        <f t="shared" si="44"/>
        <v>0.18958661594256987</v>
      </c>
      <c r="G37" s="58">
        <f t="shared" si="44"/>
        <v>0.165247418305567</v>
      </c>
      <c r="H37" s="58">
        <f t="shared" si="44"/>
        <v>8.3102148981299084E-2</v>
      </c>
      <c r="I37" s="58">
        <f t="shared" si="44"/>
        <v>7.6694581068059708E-2</v>
      </c>
      <c r="J37" s="58">
        <f t="shared" si="44"/>
        <v>6.5091352908711597E-2</v>
      </c>
      <c r="K37" s="58">
        <f t="shared" si="44"/>
        <v>9.5088288903200979E-2</v>
      </c>
      <c r="L37" s="58">
        <f t="shared" si="44"/>
        <v>9.9136178692845744E-2</v>
      </c>
      <c r="M37" s="58">
        <f t="shared" si="44"/>
        <v>0.10401667942197612</v>
      </c>
      <c r="N37" s="58">
        <f t="shared" si="44"/>
        <v>7.5068080657135328E-2</v>
      </c>
      <c r="O37" s="58">
        <f t="shared" si="44"/>
        <v>2.8459205893130335E-2</v>
      </c>
      <c r="P37" s="58">
        <f t="shared" si="44"/>
        <v>1.258810720945891E-2</v>
      </c>
      <c r="Q37" s="58">
        <f t="shared" si="44"/>
        <v>-7.2310992113656658E-3</v>
      </c>
      <c r="R37" s="58">
        <f t="shared" si="44"/>
        <v>-3.1591088765866582E-3</v>
      </c>
      <c r="S37" s="58">
        <f t="shared" si="44"/>
        <v>1.2676926691961077E-2</v>
      </c>
      <c r="T37" s="58">
        <f t="shared" si="44"/>
        <v>6.111050635454518E-2</v>
      </c>
      <c r="U37" s="58">
        <f t="shared" si="44"/>
        <v>4.7091828432260341E-2</v>
      </c>
      <c r="V37" s="58">
        <f t="shared" si="44"/>
        <v>2.3622886284300648E-2</v>
      </c>
      <c r="W37" s="58">
        <f t="shared" si="44"/>
        <v>2.0002026924652139E-2</v>
      </c>
      <c r="X37" s="58">
        <f t="shared" si="44"/>
        <v>1.076876231774726E-2</v>
      </c>
      <c r="Y37" s="58">
        <f t="shared" si="44"/>
        <v>2.8390966800913908E-2</v>
      </c>
      <c r="Z37" s="58">
        <f t="shared" si="44"/>
        <v>3.5864920334894412E-2</v>
      </c>
      <c r="AA37" s="58">
        <f t="shared" si="44"/>
        <v>3.7025187355780087E-2</v>
      </c>
      <c r="AB37" s="58">
        <f t="shared" si="44"/>
        <v>1.073487385014027E-2</v>
      </c>
      <c r="AC37" s="58">
        <f t="shared" si="44"/>
        <v>1.500056123500193E-2</v>
      </c>
      <c r="AD37" s="58">
        <f t="shared" si="44"/>
        <v>2.0661557379450635E-2</v>
      </c>
      <c r="AE37" s="58">
        <f t="shared" si="44"/>
        <v>6.5111237692043744E-3</v>
      </c>
      <c r="AF37" s="58">
        <f t="shared" si="44"/>
        <v>3.0338540012881499E-2</v>
      </c>
      <c r="AG37" s="58">
        <f t="shared" si="44"/>
        <v>2.4601771441938647E-2</v>
      </c>
      <c r="AH37" s="58">
        <f t="shared" si="44"/>
        <v>3.4638675687089782E-2</v>
      </c>
      <c r="AI37" s="58">
        <f t="shared" si="44"/>
        <v>2.4086078059677885E-2</v>
      </c>
      <c r="AJ37" s="58">
        <f t="shared" si="44"/>
        <v>8.3800830171151253E-2</v>
      </c>
      <c r="AK37" s="58">
        <f t="shared" ref="AK37:BC37" si="45">AK21/AJ21-1</f>
        <v>0.1007515698919621</v>
      </c>
      <c r="AL37" s="58">
        <f t="shared" si="45"/>
        <v>8.3500196184737696E-2</v>
      </c>
      <c r="AM37" s="58">
        <f t="shared" si="45"/>
        <v>6.597040328501147E-2</v>
      </c>
      <c r="AN37" s="58">
        <f t="shared" si="45"/>
        <v>9.9435132209359622E-2</v>
      </c>
      <c r="AO37" s="58">
        <f t="shared" si="45"/>
        <v>7.7601050908511215E-3</v>
      </c>
      <c r="AP37" s="58">
        <f t="shared" si="45"/>
        <v>4.0601952828667187E-2</v>
      </c>
      <c r="AQ37" s="58">
        <f t="shared" si="45"/>
        <v>5.4730407543178705E-2</v>
      </c>
      <c r="AR37" s="58">
        <f t="shared" si="45"/>
        <v>4.3547482228830869E-2</v>
      </c>
      <c r="AS37" s="98">
        <f t="shared" si="45"/>
        <v>2.2298008352028775E-2</v>
      </c>
      <c r="AT37" s="58">
        <f t="shared" si="45"/>
        <v>2.3764326830180149E-2</v>
      </c>
      <c r="AU37" s="58">
        <f t="shared" si="45"/>
        <v>1.3597722992277683E-2</v>
      </c>
      <c r="AV37" s="58">
        <f t="shared" si="45"/>
        <v>9.3063058621494221E-3</v>
      </c>
      <c r="AW37" s="58">
        <f t="shared" si="45"/>
        <v>2.4845409038231514E-2</v>
      </c>
      <c r="AX37" s="58">
        <f t="shared" si="45"/>
        <v>2.5878257380507197E-2</v>
      </c>
      <c r="AY37" s="58">
        <f t="shared" si="45"/>
        <v>2.8088185386309306E-2</v>
      </c>
      <c r="AZ37" s="58">
        <f t="shared" si="45"/>
        <v>2.8751257765908589E-2</v>
      </c>
      <c r="BA37" s="58">
        <f t="shared" si="45"/>
        <v>2.782720634539948E-2</v>
      </c>
      <c r="BB37" s="58">
        <f t="shared" si="45"/>
        <v>2.8088078725798438E-2</v>
      </c>
      <c r="BC37" s="58">
        <f t="shared" si="45"/>
        <v>2.8462809391080812E-2</v>
      </c>
      <c r="BD37" s="58">
        <f t="shared" si="33"/>
        <v>2.8306526735558446E-2</v>
      </c>
      <c r="BE37" s="58">
        <f t="shared" si="33"/>
        <v>2.9006919748962412E-2</v>
      </c>
      <c r="BF37" s="58">
        <f t="shared" si="33"/>
        <v>2.8899678231136594E-2</v>
      </c>
      <c r="BG37" s="58">
        <f t="shared" si="33"/>
        <v>2.6791884187942205E-2</v>
      </c>
    </row>
    <row r="38" spans="1:59" ht="15" x14ac:dyDescent="0.2">
      <c r="A38" s="47"/>
      <c r="B38" s="47"/>
      <c r="C38" s="40"/>
      <c r="D38" s="17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6"/>
      <c r="AL38" s="46"/>
      <c r="AM38" s="46"/>
      <c r="AN38" s="46"/>
      <c r="AO38" s="46"/>
      <c r="AP38" s="46"/>
      <c r="AQ38" s="46"/>
      <c r="AR38" s="46"/>
      <c r="AS38" s="99"/>
      <c r="AT38" s="46"/>
      <c r="AU38" s="46"/>
      <c r="AV38" s="46"/>
      <c r="AW38" s="46"/>
      <c r="AX38" s="46"/>
      <c r="AY38" s="46"/>
      <c r="AZ38" s="46"/>
    </row>
    <row r="39" spans="1:59" s="86" customFormat="1" ht="18.75" thickBot="1" x14ac:dyDescent="0.3">
      <c r="A39" s="84" t="s">
        <v>42</v>
      </c>
      <c r="B39" s="85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B39" s="93"/>
    </row>
    <row r="40" spans="1:59" ht="17.25" thickTop="1" thickBot="1" x14ac:dyDescent="0.3">
      <c r="A40" s="52" t="str">
        <f>$A$6</f>
        <v>Set to Base Year 2016=1.0000</v>
      </c>
      <c r="B40" s="49" t="s">
        <v>37</v>
      </c>
      <c r="D40" s="44">
        <v>1972</v>
      </c>
      <c r="E40" s="44">
        <v>1973</v>
      </c>
      <c r="F40" s="44">
        <v>1974</v>
      </c>
      <c r="G40" s="44">
        <v>1975</v>
      </c>
      <c r="H40" s="44">
        <v>1976</v>
      </c>
      <c r="I40" s="44">
        <v>1977</v>
      </c>
      <c r="J40" s="44">
        <v>1978</v>
      </c>
      <c r="K40" s="44">
        <v>1979</v>
      </c>
      <c r="L40" s="44">
        <v>1980</v>
      </c>
      <c r="M40" s="44">
        <v>1981</v>
      </c>
      <c r="N40" s="44">
        <v>1982</v>
      </c>
      <c r="O40" s="44">
        <v>1983</v>
      </c>
      <c r="P40" s="44">
        <v>1984</v>
      </c>
      <c r="Q40" s="44">
        <v>1985</v>
      </c>
      <c r="R40" s="44">
        <v>1986</v>
      </c>
      <c r="S40" s="44">
        <v>1987</v>
      </c>
      <c r="T40" s="44">
        <v>1988</v>
      </c>
      <c r="U40" s="44">
        <v>1989</v>
      </c>
      <c r="V40" s="44">
        <v>1990</v>
      </c>
      <c r="W40" s="44">
        <v>1991</v>
      </c>
      <c r="X40" s="44">
        <v>1992</v>
      </c>
      <c r="Y40" s="44">
        <v>1993</v>
      </c>
      <c r="Z40" s="44">
        <v>1994</v>
      </c>
      <c r="AA40" s="44">
        <v>1995</v>
      </c>
      <c r="AB40" s="44">
        <v>1996</v>
      </c>
      <c r="AC40" s="44">
        <v>1997</v>
      </c>
      <c r="AD40" s="44">
        <v>1998</v>
      </c>
      <c r="AE40" s="44">
        <v>1999</v>
      </c>
      <c r="AF40" s="44">
        <v>2000</v>
      </c>
      <c r="AG40" s="44">
        <v>2001</v>
      </c>
      <c r="AH40" s="44">
        <v>2002</v>
      </c>
      <c r="AI40" s="44">
        <v>2003</v>
      </c>
      <c r="AJ40" s="44">
        <v>2004</v>
      </c>
      <c r="AK40" s="44">
        <v>2005</v>
      </c>
      <c r="AL40" s="44">
        <v>2006</v>
      </c>
      <c r="AM40" s="44">
        <v>2007</v>
      </c>
      <c r="AN40" s="44">
        <v>2008</v>
      </c>
      <c r="AO40" s="44">
        <v>2009</v>
      </c>
      <c r="AP40" s="44">
        <v>2010</v>
      </c>
      <c r="AQ40" s="44">
        <v>2011</v>
      </c>
      <c r="AR40" s="44">
        <v>2012</v>
      </c>
      <c r="AS40" s="44">
        <v>2013</v>
      </c>
      <c r="AT40" s="44">
        <v>2014</v>
      </c>
      <c r="AU40" s="44">
        <v>2015</v>
      </c>
      <c r="AV40" s="44">
        <v>2016</v>
      </c>
      <c r="AW40" s="44">
        <v>2017</v>
      </c>
      <c r="AX40" s="44">
        <v>2018</v>
      </c>
      <c r="AY40" s="44">
        <v>2019</v>
      </c>
      <c r="AZ40" s="44">
        <v>2020</v>
      </c>
      <c r="BA40" s="44">
        <v>2021</v>
      </c>
      <c r="BB40" s="44">
        <v>2022</v>
      </c>
      <c r="BC40" s="44">
        <v>2023</v>
      </c>
      <c r="BD40" s="44">
        <v>2024</v>
      </c>
      <c r="BE40" s="44">
        <v>2025</v>
      </c>
      <c r="BF40" s="44">
        <v>2026</v>
      </c>
      <c r="BG40" s="44">
        <v>2027</v>
      </c>
    </row>
    <row r="41" spans="1:59" customFormat="1" ht="13.5" thickTop="1" x14ac:dyDescent="0.2"/>
    <row r="42" spans="1:59" ht="15.75" x14ac:dyDescent="0.25">
      <c r="A42" s="63" t="s">
        <v>46</v>
      </c>
      <c r="B42" s="48" t="s">
        <v>48</v>
      </c>
      <c r="D42" s="146">
        <f>0.464*D44+0.2821*D93+0.0093*D94+0.0242*D95+0.0162*D96+0.0135*D97+0.1907*D99</f>
        <v>0.1787645415820161</v>
      </c>
      <c r="E42" s="146">
        <f t="shared" ref="E42:BF42" si="46">0.464*E44+0.2821*E93+0.0093*E94+0.0242*E95+0.0162*E96+0.0135*E97+0.1907*E99</f>
        <v>0.18823988245186407</v>
      </c>
      <c r="F42" s="146">
        <f t="shared" si="46"/>
        <v>0.20681636443935372</v>
      </c>
      <c r="G42" s="146">
        <f t="shared" si="46"/>
        <v>0.22258623887872603</v>
      </c>
      <c r="H42" s="146">
        <f t="shared" si="46"/>
        <v>0.23461924451338201</v>
      </c>
      <c r="I42" s="146">
        <f t="shared" si="46"/>
        <v>0.24968923921284636</v>
      </c>
      <c r="J42" s="146">
        <f t="shared" si="46"/>
        <v>0.26525177812000367</v>
      </c>
      <c r="K42" s="146">
        <f t="shared" si="46"/>
        <v>0.28662691481283331</v>
      </c>
      <c r="L42" s="146">
        <f t="shared" si="46"/>
        <v>0.31453237329699663</v>
      </c>
      <c r="M42" s="146">
        <f t="shared" si="46"/>
        <v>0.34487487044822418</v>
      </c>
      <c r="N42" s="146">
        <f t="shared" si="46"/>
        <v>0.37124794620077278</v>
      </c>
      <c r="O42" s="146">
        <f t="shared" si="46"/>
        <v>0.38679832290563365</v>
      </c>
      <c r="P42" s="146">
        <f t="shared" si="46"/>
        <v>0.40609375229947581</v>
      </c>
      <c r="Q42" s="146">
        <f t="shared" si="46"/>
        <v>0.42161865183789016</v>
      </c>
      <c r="R42" s="146">
        <f t="shared" si="46"/>
        <v>0.43388911985526912</v>
      </c>
      <c r="S42" s="146">
        <f t="shared" si="46"/>
        <v>0.44787512615660352</v>
      </c>
      <c r="T42" s="146">
        <f t="shared" si="46"/>
        <v>0.46712164030018433</v>
      </c>
      <c r="U42" s="146">
        <f t="shared" si="46"/>
        <v>0.48641088367610019</v>
      </c>
      <c r="V42" s="146">
        <f t="shared" si="46"/>
        <v>0.50599684027248992</v>
      </c>
      <c r="W42" s="146">
        <f t="shared" si="46"/>
        <v>0.52378917461712349</v>
      </c>
      <c r="X42" s="146">
        <f t="shared" si="46"/>
        <v>0.53709081061742991</v>
      </c>
      <c r="Y42" s="146">
        <f t="shared" si="46"/>
        <v>0.55274855544440116</v>
      </c>
      <c r="Z42" s="146">
        <f t="shared" si="46"/>
        <v>0.56874913032209895</v>
      </c>
      <c r="AA42" s="146">
        <f t="shared" si="46"/>
        <v>0.58666696810839258</v>
      </c>
      <c r="AB42" s="146">
        <f t="shared" si="46"/>
        <v>0.60218249043311933</v>
      </c>
      <c r="AC42" s="146">
        <f t="shared" si="46"/>
        <v>0.61931887287572851</v>
      </c>
      <c r="AD42" s="146">
        <f t="shared" si="46"/>
        <v>0.63622319767236324</v>
      </c>
      <c r="AE42" s="146">
        <f t="shared" si="46"/>
        <v>0.6515288951374667</v>
      </c>
      <c r="AF42" s="146">
        <f t="shared" si="46"/>
        <v>0.67466689194105112</v>
      </c>
      <c r="AG42" s="146">
        <f t="shared" si="46"/>
        <v>0.69610665377346159</v>
      </c>
      <c r="AH42" s="146">
        <f t="shared" si="46"/>
        <v>0.70902419236438463</v>
      </c>
      <c r="AI42" s="146">
        <f t="shared" si="46"/>
        <v>0.73064408243115719</v>
      </c>
      <c r="AJ42" s="146">
        <f t="shared" si="46"/>
        <v>0.75372436188174419</v>
      </c>
      <c r="AK42" s="146">
        <f t="shared" si="46"/>
        <v>0.78368917992663878</v>
      </c>
      <c r="AL42" s="146">
        <f t="shared" si="46"/>
        <v>0.80888319716220103</v>
      </c>
      <c r="AM42" s="146">
        <f t="shared" si="46"/>
        <v>0.83282580573969067</v>
      </c>
      <c r="AN42" s="146">
        <f t="shared" si="46"/>
        <v>0.86939479951514043</v>
      </c>
      <c r="AO42" s="146">
        <f t="shared" si="46"/>
        <v>0.87560774057162416</v>
      </c>
      <c r="AP42" s="146">
        <f t="shared" si="46"/>
        <v>0.89732008974273059</v>
      </c>
      <c r="AQ42" s="146">
        <f t="shared" si="46"/>
        <v>0.92486048012764854</v>
      </c>
      <c r="AR42" s="146">
        <f t="shared" si="46"/>
        <v>0.94335449826069107</v>
      </c>
      <c r="AS42" s="146">
        <f t="shared" si="46"/>
        <v>0.96138585554525757</v>
      </c>
      <c r="AT42" s="146">
        <f t="shared" si="46"/>
        <v>0.97821363858641919</v>
      </c>
      <c r="AU42" s="146">
        <f t="shared" si="46"/>
        <v>0.98763007772746736</v>
      </c>
      <c r="AV42" s="146">
        <f t="shared" si="46"/>
        <v>0.99999999999999989</v>
      </c>
      <c r="AW42" s="146">
        <f t="shared" si="46"/>
        <v>1.0222649844580229</v>
      </c>
      <c r="AX42" s="146">
        <f t="shared" si="46"/>
        <v>1.0442645335051997</v>
      </c>
      <c r="AY42" s="146">
        <f t="shared" si="46"/>
        <v>1.0695449639559391</v>
      </c>
      <c r="AZ42" s="146">
        <f t="shared" si="46"/>
        <v>1.0967879816487369</v>
      </c>
      <c r="BA42" s="146">
        <f t="shared" si="46"/>
        <v>1.1233789424450307</v>
      </c>
      <c r="BB42" s="146">
        <f t="shared" si="46"/>
        <v>1.149860633171178</v>
      </c>
      <c r="BC42" s="146">
        <f t="shared" si="46"/>
        <v>1.1767287513299338</v>
      </c>
      <c r="BD42" s="146">
        <f t="shared" si="46"/>
        <v>1.2037746615467579</v>
      </c>
      <c r="BE42" s="146">
        <f t="shared" si="46"/>
        <v>1.231141258445746</v>
      </c>
      <c r="BF42" s="146">
        <f t="shared" si="46"/>
        <v>1.2589112850574931</v>
      </c>
      <c r="BG42" s="146">
        <f>0.464*BG44+0.2821*BG93+0.0093*BG94+0.0242*BG95+0.0162*BG96+0.0135*BG97+0.1907*BG99</f>
        <v>1.2871221182790671</v>
      </c>
    </row>
    <row r="43" spans="1:59" ht="15.75" x14ac:dyDescent="0.25">
      <c r="A43" s="64" t="s">
        <v>49</v>
      </c>
      <c r="B43" s="48"/>
      <c r="D43" s="146"/>
      <c r="E43" s="105"/>
      <c r="F43" s="105"/>
      <c r="G43" s="105"/>
      <c r="H43" s="105"/>
      <c r="I43" s="105"/>
      <c r="J43" s="105"/>
      <c r="K43" s="105"/>
      <c r="L43" s="105"/>
      <c r="M43" s="105"/>
      <c r="N43" s="105"/>
      <c r="O43" s="105"/>
      <c r="P43" s="105"/>
      <c r="Q43" s="105"/>
      <c r="R43" s="105"/>
      <c r="S43" s="105"/>
      <c r="T43" s="105"/>
      <c r="U43" s="105"/>
      <c r="V43" s="105"/>
      <c r="W43" s="105"/>
      <c r="X43" s="105"/>
      <c r="Y43" s="105"/>
      <c r="Z43" s="105"/>
      <c r="AA43" s="105"/>
      <c r="AB43" s="105"/>
      <c r="AC43" s="105"/>
      <c r="AD43" s="105"/>
      <c r="AE43" s="105"/>
      <c r="AF43" s="105"/>
      <c r="AG43" s="105"/>
      <c r="AH43" s="105"/>
      <c r="AI43" s="105"/>
      <c r="AJ43" s="105"/>
      <c r="AK43" s="105"/>
      <c r="AL43" s="105"/>
      <c r="AM43" s="105"/>
      <c r="AN43" s="105"/>
      <c r="AO43" s="105"/>
      <c r="AP43" s="105"/>
      <c r="AQ43" s="105"/>
      <c r="AR43" s="105"/>
      <c r="AS43" s="106"/>
      <c r="AT43" s="105"/>
      <c r="AU43" s="105"/>
      <c r="AV43" s="45"/>
      <c r="AW43" s="105"/>
      <c r="AX43" s="105"/>
      <c r="AY43" s="105"/>
      <c r="AZ43" s="105"/>
      <c r="BA43" s="105"/>
      <c r="BB43" s="105"/>
      <c r="BC43" s="105"/>
      <c r="BD43" s="105"/>
      <c r="BE43" s="105"/>
      <c r="BF43" s="105"/>
      <c r="BG43" s="105"/>
    </row>
    <row r="44" spans="1:59" ht="15" x14ac:dyDescent="0.2">
      <c r="A44" s="65" t="s">
        <v>33</v>
      </c>
      <c r="B44" s="48" t="s">
        <v>14</v>
      </c>
      <c r="D44" s="45">
        <f>$C$80*D80 + $C81*D81 + $C82*D82</f>
        <v>0.15577622822639536</v>
      </c>
      <c r="E44" s="45">
        <f t="shared" ref="E44:AY44" si="47">$C$80*E80 + $C81*E81 + $C82*E82</f>
        <v>0.16492676903478071</v>
      </c>
      <c r="F44" s="45">
        <f t="shared" si="47"/>
        <v>0.17679304378537819</v>
      </c>
      <c r="G44" s="45">
        <f t="shared" si="47"/>
        <v>0.19118851806100137</v>
      </c>
      <c r="H44" s="45">
        <f t="shared" si="47"/>
        <v>0.20485882901300209</v>
      </c>
      <c r="I44" s="45">
        <f t="shared" si="47"/>
        <v>0.21872544806039435</v>
      </c>
      <c r="J44" s="45">
        <f t="shared" si="47"/>
        <v>0.23349497724537277</v>
      </c>
      <c r="K44" s="45">
        <f t="shared" si="47"/>
        <v>0.25042743419819863</v>
      </c>
      <c r="L44" s="45">
        <f t="shared" si="47"/>
        <v>0.27120330238828111</v>
      </c>
      <c r="M44" s="45">
        <f t="shared" si="47"/>
        <v>0.29808772562078883</v>
      </c>
      <c r="N44" s="45">
        <f t="shared" si="47"/>
        <v>0.32230562189772327</v>
      </c>
      <c r="O44" s="45">
        <f t="shared" si="47"/>
        <v>0.34236877688803147</v>
      </c>
      <c r="P44" s="45">
        <f t="shared" si="47"/>
        <v>0.36170741967147679</v>
      </c>
      <c r="Q44" s="45">
        <f t="shared" si="47"/>
        <v>0.37889807138886289</v>
      </c>
      <c r="R44" s="45">
        <f t="shared" si="47"/>
        <v>0.39423294771577899</v>
      </c>
      <c r="S44" s="45">
        <f t="shared" si="47"/>
        <v>0.40794249017213791</v>
      </c>
      <c r="T44" s="45">
        <f t="shared" si="47"/>
        <v>0.42294952695247667</v>
      </c>
      <c r="U44" s="45">
        <f t="shared" si="47"/>
        <v>0.43853726118066549</v>
      </c>
      <c r="V44" s="45">
        <f t="shared" si="47"/>
        <v>0.45754226878953419</v>
      </c>
      <c r="W44" s="45">
        <f t="shared" si="47"/>
        <v>0.47548070564397238</v>
      </c>
      <c r="X44" s="45">
        <f t="shared" si="47"/>
        <v>0.4897179175383306</v>
      </c>
      <c r="Y44" s="45">
        <f t="shared" si="47"/>
        <v>0.50875772904595984</v>
      </c>
      <c r="Z44" s="45">
        <f t="shared" si="47"/>
        <v>0.52618171469358022</v>
      </c>
      <c r="AA44" s="45">
        <f t="shared" si="47"/>
        <v>0.54101794493665056</v>
      </c>
      <c r="AB44" s="45">
        <f t="shared" si="47"/>
        <v>0.55884373388253605</v>
      </c>
      <c r="AC44" s="45">
        <f t="shared" si="47"/>
        <v>0.58015431865550315</v>
      </c>
      <c r="AD44" s="45">
        <f t="shared" si="47"/>
        <v>0.60455058182834376</v>
      </c>
      <c r="AE44" s="45">
        <f t="shared" si="47"/>
        <v>0.62300707035173897</v>
      </c>
      <c r="AF44" s="45">
        <f t="shared" si="47"/>
        <v>0.64589289220906387</v>
      </c>
      <c r="AG44" s="45">
        <f t="shared" si="47"/>
        <v>0.67044767121967119</v>
      </c>
      <c r="AH44" s="45">
        <f t="shared" si="47"/>
        <v>0.68673627631474321</v>
      </c>
      <c r="AI44" s="45">
        <f t="shared" si="47"/>
        <v>0.70978425176137017</v>
      </c>
      <c r="AJ44" s="45">
        <f t="shared" si="47"/>
        <v>0.73152828748240728</v>
      </c>
      <c r="AK44" s="45">
        <f t="shared" si="47"/>
        <v>0.75631161271608749</v>
      </c>
      <c r="AL44" s="45">
        <f t="shared" si="47"/>
        <v>0.77804336838584964</v>
      </c>
      <c r="AM44" s="45">
        <f t="shared" si="47"/>
        <v>0.79906045332901865</v>
      </c>
      <c r="AN44" s="45">
        <f t="shared" si="47"/>
        <v>0.82592255697154271</v>
      </c>
      <c r="AO44" s="45">
        <f t="shared" si="47"/>
        <v>0.84653977312614792</v>
      </c>
      <c r="AP44" s="45">
        <f t="shared" si="47"/>
        <v>0.86820558485821597</v>
      </c>
      <c r="AQ44" s="45">
        <f t="shared" si="47"/>
        <v>0.89053993691302935</v>
      </c>
      <c r="AR44" s="45">
        <f t="shared" si="47"/>
        <v>0.91060853334585834</v>
      </c>
      <c r="AS44" s="91">
        <f t="shared" si="47"/>
        <v>0.93255609826726293</v>
      </c>
      <c r="AT44" s="45">
        <f t="shared" si="47"/>
        <v>0.95362500119160853</v>
      </c>
      <c r="AU44" s="45">
        <f t="shared" si="47"/>
        <v>0.97605407993598803</v>
      </c>
      <c r="AV44" s="45">
        <f t="shared" si="47"/>
        <v>1</v>
      </c>
      <c r="AW44" s="45">
        <f t="shared" si="47"/>
        <v>1.0259828448815982</v>
      </c>
      <c r="AX44" s="45">
        <f t="shared" si="47"/>
        <v>1.0561681731702826</v>
      </c>
      <c r="AY44" s="45">
        <f t="shared" si="47"/>
        <v>1.0893943284171714</v>
      </c>
      <c r="AZ44" s="45">
        <f t="shared" ref="AZ44:BE44" si="48">$C$80*AZ80 + $C81*AZ81 + $C82*AZ82</f>
        <v>1.1225392963248704</v>
      </c>
      <c r="BA44" s="45">
        <f t="shared" si="48"/>
        <v>1.155759287625195</v>
      </c>
      <c r="BB44" s="45">
        <f t="shared" si="48"/>
        <v>1.1889948689299319</v>
      </c>
      <c r="BC44" s="45">
        <f t="shared" si="48"/>
        <v>1.2230657148545878</v>
      </c>
      <c r="BD44" s="45">
        <f t="shared" si="48"/>
        <v>1.2579316109986278</v>
      </c>
      <c r="BE44" s="45">
        <f t="shared" si="48"/>
        <v>1.2938609752104064</v>
      </c>
      <c r="BF44" s="45">
        <f>$C$80*BF80 + $C81*BF81 + $C82*BF82</f>
        <v>1.3306489655689757</v>
      </c>
      <c r="BG44" s="45">
        <f>$C$80*BG80 + $C81*BG81 + $C82*BG82</f>
        <v>1.3678633132529503</v>
      </c>
    </row>
    <row r="45" spans="1:59" ht="15" x14ac:dyDescent="0.2">
      <c r="A45" s="65" t="s">
        <v>35</v>
      </c>
      <c r="B45" s="48" t="s">
        <v>43</v>
      </c>
      <c r="D45" s="45">
        <f>0.3818*D93+0.1223*D94+0.19*D95+0.0953*D96+0.0586*D97+0.152*D99</f>
        <v>0.19170528281359117</v>
      </c>
      <c r="E45" s="45">
        <f t="shared" ref="E45:BF45" si="49">0.3818*E93+0.1223*E94+0.19*E95+0.0953*E96+0.0586*E97+0.152*E99</f>
        <v>0.20196633743703141</v>
      </c>
      <c r="F45" s="45">
        <f t="shared" si="49"/>
        <v>0.23045268742612862</v>
      </c>
      <c r="G45" s="45">
        <f t="shared" si="49"/>
        <v>0.25117589403271728</v>
      </c>
      <c r="H45" s="45">
        <f t="shared" si="49"/>
        <v>0.26434224764600123</v>
      </c>
      <c r="I45" s="45">
        <f t="shared" si="49"/>
        <v>0.28089482945198041</v>
      </c>
      <c r="J45" s="45">
        <f t="shared" si="49"/>
        <v>0.29966854634590961</v>
      </c>
      <c r="K45" s="45">
        <f t="shared" si="49"/>
        <v>0.32764491803869339</v>
      </c>
      <c r="L45" s="45">
        <f t="shared" si="49"/>
        <v>0.36438945088407604</v>
      </c>
      <c r="M45" s="45">
        <f t="shared" si="49"/>
        <v>0.39970377864021345</v>
      </c>
      <c r="N45" s="45">
        <f t="shared" si="49"/>
        <v>0.4257185743777151</v>
      </c>
      <c r="O45" s="45">
        <f t="shared" si="49"/>
        <v>0.43635180665862006</v>
      </c>
      <c r="P45" s="45">
        <f t="shared" si="49"/>
        <v>0.45510661974455197</v>
      </c>
      <c r="Q45" s="45">
        <f t="shared" si="49"/>
        <v>0.46764527551777973</v>
      </c>
      <c r="R45" s="45">
        <f t="shared" si="49"/>
        <v>0.47498780448977629</v>
      </c>
      <c r="S45" s="45">
        <f t="shared" si="49"/>
        <v>0.48735037828127292</v>
      </c>
      <c r="T45" s="45">
        <f t="shared" si="49"/>
        <v>0.51026678297418071</v>
      </c>
      <c r="U45" s="45">
        <f t="shared" si="49"/>
        <v>0.53300462181682273</v>
      </c>
      <c r="V45" s="45">
        <f t="shared" si="49"/>
        <v>0.55214953784690779</v>
      </c>
      <c r="W45" s="45">
        <f t="shared" si="49"/>
        <v>0.56928159444875626</v>
      </c>
      <c r="X45" s="45">
        <f t="shared" si="49"/>
        <v>0.57980868691533194</v>
      </c>
      <c r="Y45" s="45">
        <f t="shared" si="49"/>
        <v>0.59109342331132242</v>
      </c>
      <c r="Z45" s="45">
        <f t="shared" si="49"/>
        <v>0.60485704226065706</v>
      </c>
      <c r="AA45" s="45">
        <f t="shared" si="49"/>
        <v>0.62722451465379359</v>
      </c>
      <c r="AB45" s="45">
        <f t="shared" si="49"/>
        <v>0.64016787552404852</v>
      </c>
      <c r="AC45" s="45">
        <f t="shared" si="49"/>
        <v>0.65235045437711403</v>
      </c>
      <c r="AD45" s="45">
        <f t="shared" si="49"/>
        <v>0.66002153824746435</v>
      </c>
      <c r="AE45" s="45">
        <f t="shared" si="49"/>
        <v>0.67104535049256242</v>
      </c>
      <c r="AF45" s="45">
        <f t="shared" si="49"/>
        <v>0.69320711887596687</v>
      </c>
      <c r="AG45" s="45">
        <f t="shared" si="49"/>
        <v>0.71029782649880291</v>
      </c>
      <c r="AH45" s="45">
        <f t="shared" si="49"/>
        <v>0.71816258674429689</v>
      </c>
      <c r="AI45" s="45">
        <f t="shared" si="49"/>
        <v>0.7374666387651051</v>
      </c>
      <c r="AJ45" s="45">
        <f t="shared" si="49"/>
        <v>0.76136323127244565</v>
      </c>
      <c r="AK45" s="45">
        <f t="shared" si="49"/>
        <v>0.79762689239180951</v>
      </c>
      <c r="AL45" s="45">
        <f t="shared" si="49"/>
        <v>0.82785930747986347</v>
      </c>
      <c r="AM45" s="45">
        <f t="shared" si="49"/>
        <v>0.85455905754067718</v>
      </c>
      <c r="AN45" s="45">
        <f t="shared" si="49"/>
        <v>0.90257377293317564</v>
      </c>
      <c r="AO45" s="45">
        <f t="shared" si="49"/>
        <v>0.89420090073053538</v>
      </c>
      <c r="AP45" s="45">
        <f t="shared" si="49"/>
        <v>0.91696913464016327</v>
      </c>
      <c r="AQ45" s="45">
        <f t="shared" si="49"/>
        <v>0.95295200897351617</v>
      </c>
      <c r="AR45" s="45">
        <f t="shared" si="49"/>
        <v>0.97192541528972365</v>
      </c>
      <c r="AS45" s="45">
        <f t="shared" si="49"/>
        <v>0.98772679987086864</v>
      </c>
      <c r="AT45" s="45">
        <f t="shared" si="49"/>
        <v>1.0032710538027989</v>
      </c>
      <c r="AU45" s="45">
        <f t="shared" si="49"/>
        <v>0.99744926964127512</v>
      </c>
      <c r="AV45" s="45">
        <f t="shared" si="49"/>
        <v>0.99999999999999989</v>
      </c>
      <c r="AW45" s="45">
        <f t="shared" si="49"/>
        <v>1.0204074095565923</v>
      </c>
      <c r="AX45" s="45">
        <f t="shared" si="49"/>
        <v>1.0354777740553227</v>
      </c>
      <c r="AY45" s="45">
        <f t="shared" si="49"/>
        <v>1.0548049108479156</v>
      </c>
      <c r="AZ45" s="45">
        <f t="shared" si="49"/>
        <v>1.0784334698520213</v>
      </c>
      <c r="BA45" s="45">
        <f t="shared" si="49"/>
        <v>1.1005851167473364</v>
      </c>
      <c r="BB45" s="45">
        <f t="shared" si="49"/>
        <v>1.1232803037655754</v>
      </c>
      <c r="BC45" s="45">
        <f t="shared" si="49"/>
        <v>1.1459535426776568</v>
      </c>
      <c r="BD45" s="45">
        <f t="shared" si="49"/>
        <v>1.1680732158448868</v>
      </c>
      <c r="BE45" s="45">
        <f t="shared" si="49"/>
        <v>1.1895788214088081</v>
      </c>
      <c r="BF45" s="45">
        <f t="shared" si="49"/>
        <v>1.2110390719386097</v>
      </c>
      <c r="BG45" s="45">
        <f>0.3818*BG93+0.1223*BG94+0.19*BG95+0.0953*BG96+0.0586*BG97+0.152*BG99</f>
        <v>1.2330772941446535</v>
      </c>
    </row>
    <row r="46" spans="1:59" ht="15" x14ac:dyDescent="0.2">
      <c r="A46" s="107" t="s">
        <v>65</v>
      </c>
      <c r="B46" s="47" t="s">
        <v>58</v>
      </c>
      <c r="D46" s="45">
        <f>0.5676*D44+0.4324*D45</f>
        <v>0.17131195142989883</v>
      </c>
      <c r="E46" s="45">
        <f t="shared" ref="E46:BF46" si="50">0.5676*E44+0.4324*E45</f>
        <v>0.18094267841191392</v>
      </c>
      <c r="F46" s="45">
        <f t="shared" si="50"/>
        <v>0.19999547369563869</v>
      </c>
      <c r="G46" s="45">
        <f t="shared" si="50"/>
        <v>0.21712705943117133</v>
      </c>
      <c r="H46" s="45">
        <f t="shared" si="50"/>
        <v>0.23057945922991091</v>
      </c>
      <c r="I46" s="45">
        <f t="shared" si="50"/>
        <v>0.24560748857411618</v>
      </c>
      <c r="J46" s="45">
        <f t="shared" si="50"/>
        <v>0.26210842852444488</v>
      </c>
      <c r="K46" s="45">
        <f t="shared" si="50"/>
        <v>0.28381627421082856</v>
      </c>
      <c r="L46" s="45">
        <f t="shared" si="50"/>
        <v>0.31149699299786282</v>
      </c>
      <c r="M46" s="45">
        <f t="shared" si="50"/>
        <v>0.34202650694638803</v>
      </c>
      <c r="N46" s="45">
        <f t="shared" si="50"/>
        <v>0.36702138255007177</v>
      </c>
      <c r="O46" s="45">
        <f t="shared" si="50"/>
        <v>0.38300703896083399</v>
      </c>
      <c r="P46" s="45">
        <f t="shared" si="50"/>
        <v>0.40209323378307449</v>
      </c>
      <c r="Q46" s="45">
        <f t="shared" si="50"/>
        <v>0.41727236245420651</v>
      </c>
      <c r="R46" s="45">
        <f t="shared" si="50"/>
        <v>0.42915134778485542</v>
      </c>
      <c r="S46" s="45">
        <f t="shared" si="50"/>
        <v>0.44227846099052792</v>
      </c>
      <c r="T46" s="45">
        <f t="shared" si="50"/>
        <v>0.46070550845626146</v>
      </c>
      <c r="U46" s="45">
        <f t="shared" si="50"/>
        <v>0.47938494791973985</v>
      </c>
      <c r="V46" s="45">
        <f t="shared" si="50"/>
        <v>0.49845045192994253</v>
      </c>
      <c r="W46" s="45">
        <f t="shared" si="50"/>
        <v>0.51604020996316091</v>
      </c>
      <c r="X46" s="45">
        <f t="shared" si="50"/>
        <v>0.52867316621694593</v>
      </c>
      <c r="Y46" s="45">
        <f t="shared" si="50"/>
        <v>0.54435968324630268</v>
      </c>
      <c r="Z46" s="45">
        <f t="shared" si="50"/>
        <v>0.56020092633358431</v>
      </c>
      <c r="AA46" s="45">
        <f t="shared" si="50"/>
        <v>0.57829366568234319</v>
      </c>
      <c r="AB46" s="45">
        <f t="shared" si="50"/>
        <v>0.59400829272832611</v>
      </c>
      <c r="AC46" s="45">
        <f t="shared" si="50"/>
        <v>0.61137192774152771</v>
      </c>
      <c r="AD46" s="45">
        <f t="shared" si="50"/>
        <v>0.62853622338397153</v>
      </c>
      <c r="AE46" s="45">
        <f t="shared" si="50"/>
        <v>0.64377882268463105</v>
      </c>
      <c r="AF46" s="45">
        <f t="shared" si="50"/>
        <v>0.66635156381983274</v>
      </c>
      <c r="AG46" s="45">
        <f t="shared" si="50"/>
        <v>0.68767887836236774</v>
      </c>
      <c r="AH46" s="45">
        <f t="shared" si="50"/>
        <v>0.70032501294448224</v>
      </c>
      <c r="AI46" s="45">
        <f t="shared" si="50"/>
        <v>0.72175411590178518</v>
      </c>
      <c r="AJ46" s="45">
        <f t="shared" si="50"/>
        <v>0.74442891717721982</v>
      </c>
      <c r="AK46" s="45">
        <f t="shared" si="50"/>
        <v>0.77417633964786969</v>
      </c>
      <c r="AL46" s="45">
        <f t="shared" si="50"/>
        <v>0.79958378045010126</v>
      </c>
      <c r="AM46" s="45">
        <f t="shared" si="50"/>
        <v>0.82305804979013986</v>
      </c>
      <c r="AN46" s="45">
        <f t="shared" si="50"/>
        <v>0.85906654275335281</v>
      </c>
      <c r="AO46" s="45">
        <f t="shared" si="50"/>
        <v>0.86714844470228503</v>
      </c>
      <c r="AP46" s="45">
        <f t="shared" si="50"/>
        <v>0.88929094378393003</v>
      </c>
      <c r="AQ46" s="45">
        <f t="shared" si="50"/>
        <v>0.91752691687198396</v>
      </c>
      <c r="AR46" s="45">
        <f t="shared" si="50"/>
        <v>0.93712195309838564</v>
      </c>
      <c r="AS46" s="45">
        <f t="shared" si="50"/>
        <v>0.95641190964066203</v>
      </c>
      <c r="AT46" s="45">
        <f t="shared" si="50"/>
        <v>0.97509195434068729</v>
      </c>
      <c r="AU46" s="45">
        <f t="shared" si="50"/>
        <v>0.98530535996455415</v>
      </c>
      <c r="AV46" s="45">
        <f t="shared" si="50"/>
        <v>1</v>
      </c>
      <c r="AW46" s="45">
        <f t="shared" si="50"/>
        <v>1.0235720266470656</v>
      </c>
      <c r="AX46" s="45">
        <f t="shared" si="50"/>
        <v>1.0472216445929738</v>
      </c>
      <c r="AY46" s="45">
        <f t="shared" si="50"/>
        <v>1.0744378642602253</v>
      </c>
      <c r="AZ46" s="45">
        <f t="shared" si="50"/>
        <v>1.1034679369580105</v>
      </c>
      <c r="BA46" s="45">
        <f t="shared" si="50"/>
        <v>1.131901976137609</v>
      </c>
      <c r="BB46" s="45">
        <f t="shared" si="50"/>
        <v>1.1605798909528642</v>
      </c>
      <c r="BC46" s="45">
        <f t="shared" si="50"/>
        <v>1.1897224116052829</v>
      </c>
      <c r="BD46" s="45">
        <f t="shared" si="50"/>
        <v>1.2190768409341501</v>
      </c>
      <c r="BE46" s="45">
        <f t="shared" si="50"/>
        <v>1.2487693719065953</v>
      </c>
      <c r="BF46" s="45">
        <f t="shared" si="50"/>
        <v>1.2789296475632055</v>
      </c>
      <c r="BG46" s="45">
        <f>0.5676*BG44+0.4324*BG45</f>
        <v>1.3095818385905227</v>
      </c>
    </row>
    <row r="47" spans="1:59" ht="15.75" x14ac:dyDescent="0.25">
      <c r="A47" s="64" t="s">
        <v>36</v>
      </c>
      <c r="B47" s="48"/>
      <c r="D47" s="45"/>
      <c r="E47" s="45"/>
      <c r="F47" s="45"/>
      <c r="G47" s="45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  <c r="AP47" s="45"/>
      <c r="AQ47" s="45"/>
      <c r="AR47" s="45"/>
      <c r="AS47" s="91"/>
      <c r="AT47" s="91"/>
      <c r="AU47" s="91"/>
      <c r="AV47" s="45"/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</row>
    <row r="48" spans="1:59" ht="15.75" thickBot="1" x14ac:dyDescent="0.25">
      <c r="A48" s="47" t="s">
        <v>30</v>
      </c>
      <c r="B48" s="47" t="s">
        <v>26</v>
      </c>
      <c r="C48" s="40"/>
      <c r="D48" s="45">
        <f>D105</f>
        <v>0.12509069075079432</v>
      </c>
      <c r="E48" s="45">
        <f t="shared" ref="E48:AY48" si="51">E105</f>
        <v>0.13030280286541074</v>
      </c>
      <c r="F48" s="45">
        <f t="shared" si="51"/>
        <v>0.14854519526656826</v>
      </c>
      <c r="G48" s="45">
        <f t="shared" si="51"/>
        <v>0.17460575583965041</v>
      </c>
      <c r="H48" s="45">
        <f t="shared" si="51"/>
        <v>0.19024209218349969</v>
      </c>
      <c r="I48" s="45">
        <f t="shared" si="51"/>
        <v>0.20327237247004076</v>
      </c>
      <c r="J48" s="45">
        <f t="shared" si="51"/>
        <v>0.22281779289985237</v>
      </c>
      <c r="K48" s="45">
        <f t="shared" si="51"/>
        <v>0.23975715727235578</v>
      </c>
      <c r="L48" s="45">
        <f t="shared" si="51"/>
        <v>0.26321166178812971</v>
      </c>
      <c r="M48" s="45">
        <f t="shared" si="51"/>
        <v>0.2957873625044824</v>
      </c>
      <c r="N48" s="45">
        <f t="shared" si="51"/>
        <v>0.32184792307756455</v>
      </c>
      <c r="O48" s="45">
        <f t="shared" si="51"/>
        <v>0.33096911927814332</v>
      </c>
      <c r="P48" s="45">
        <f t="shared" si="51"/>
        <v>0.34399939956468439</v>
      </c>
      <c r="Q48" s="45">
        <f t="shared" si="51"/>
        <v>0.34660545562199258</v>
      </c>
      <c r="R48" s="45">
        <f t="shared" si="51"/>
        <v>0.33748425942141386</v>
      </c>
      <c r="S48" s="45">
        <f t="shared" si="51"/>
        <v>0.34660545562199258</v>
      </c>
      <c r="T48" s="45">
        <f t="shared" si="51"/>
        <v>0.36712814707329477</v>
      </c>
      <c r="U48" s="45">
        <f t="shared" si="51"/>
        <v>0.38341599743147114</v>
      </c>
      <c r="V48" s="45">
        <f t="shared" si="51"/>
        <v>0.38862810954608756</v>
      </c>
      <c r="W48" s="45">
        <f t="shared" si="51"/>
        <v>0.39937809078248393</v>
      </c>
      <c r="X48" s="45">
        <f t="shared" si="51"/>
        <v>0.40393868888277334</v>
      </c>
      <c r="Y48" s="45">
        <f t="shared" si="51"/>
        <v>0.41534018413349677</v>
      </c>
      <c r="Z48" s="45">
        <f t="shared" si="51"/>
        <v>0.43879468864927068</v>
      </c>
      <c r="AA48" s="45">
        <f t="shared" si="51"/>
        <v>0.4534537539716294</v>
      </c>
      <c r="AB48" s="45">
        <f t="shared" si="51"/>
        <v>0.4573628380575917</v>
      </c>
      <c r="AC48" s="45">
        <f t="shared" si="51"/>
        <v>0.4677870622868246</v>
      </c>
      <c r="AD48" s="45">
        <f t="shared" si="51"/>
        <v>0.47365068841576807</v>
      </c>
      <c r="AE48" s="45">
        <f t="shared" si="51"/>
        <v>0.48472642665932797</v>
      </c>
      <c r="AF48" s="45">
        <f t="shared" si="51"/>
        <v>0.50231730504615846</v>
      </c>
      <c r="AG48" s="45">
        <f t="shared" si="51"/>
        <v>0.50915820219659247</v>
      </c>
      <c r="AH48" s="45">
        <f t="shared" si="51"/>
        <v>0.51958242642582531</v>
      </c>
      <c r="AI48" s="45">
        <f t="shared" si="51"/>
        <v>0.53684754780549226</v>
      </c>
      <c r="AJ48" s="45">
        <f t="shared" si="51"/>
        <v>0.618286799596374</v>
      </c>
      <c r="AK48" s="45">
        <f t="shared" si="51"/>
        <v>0.72546085495317436</v>
      </c>
      <c r="AL48" s="45">
        <f t="shared" si="51"/>
        <v>0.75510474260505533</v>
      </c>
      <c r="AM48" s="45">
        <f t="shared" si="51"/>
        <v>0.74077143428986014</v>
      </c>
      <c r="AN48" s="45">
        <f t="shared" si="51"/>
        <v>0.83393793833862884</v>
      </c>
      <c r="AO48" s="45">
        <f t="shared" si="51"/>
        <v>0.82520765054664624</v>
      </c>
      <c r="AP48" s="45">
        <f t="shared" si="51"/>
        <v>0.86065001292603804</v>
      </c>
      <c r="AQ48" s="45">
        <f t="shared" si="51"/>
        <v>0.94208926471691967</v>
      </c>
      <c r="AR48" s="45">
        <f t="shared" si="51"/>
        <v>1.0167527707588</v>
      </c>
      <c r="AS48" s="91">
        <f t="shared" si="51"/>
        <v>1.010823993228424</v>
      </c>
      <c r="AT48" s="91">
        <f t="shared" si="51"/>
        <v>1.0218997314719838</v>
      </c>
      <c r="AU48" s="91">
        <f t="shared" si="51"/>
        <v>1.0075664231567887</v>
      </c>
      <c r="AV48" s="45">
        <f t="shared" si="51"/>
        <v>1</v>
      </c>
      <c r="AW48" s="45">
        <f t="shared" si="51"/>
        <v>1.0362231367741612</v>
      </c>
      <c r="AX48" s="45">
        <f t="shared" si="51"/>
        <v>1.0696833329163642</v>
      </c>
      <c r="AY48" s="45">
        <f t="shared" si="51"/>
        <v>1.1014742198510585</v>
      </c>
      <c r="AZ48" s="45">
        <f t="shared" ref="AZ48:BE48" si="52">AZ105</f>
        <v>1.1319433151534861</v>
      </c>
      <c r="BA48" s="45">
        <f t="shared" si="52"/>
        <v>1.1587546804766788</v>
      </c>
      <c r="BB48" s="45">
        <f t="shared" si="52"/>
        <v>1.1877523965291503</v>
      </c>
      <c r="BC48" s="45">
        <f t="shared" si="52"/>
        <v>1.2191564144421372</v>
      </c>
      <c r="BD48" s="45">
        <f t="shared" si="52"/>
        <v>1.2522002931291853</v>
      </c>
      <c r="BE48" s="45">
        <f t="shared" si="52"/>
        <v>1.287795761301944</v>
      </c>
      <c r="BF48" s="45">
        <f>BF105</f>
        <v>1.3246674151259663</v>
      </c>
      <c r="BG48" s="45">
        <f>BG105</f>
        <v>1.3594634756031454</v>
      </c>
    </row>
    <row r="49" spans="1:59" ht="17.25" thickTop="1" thickBot="1" x14ac:dyDescent="0.3">
      <c r="A49" s="52" t="s">
        <v>38</v>
      </c>
      <c r="B49" s="49"/>
      <c r="D49" s="105"/>
      <c r="E49" s="105"/>
      <c r="F49" s="105"/>
      <c r="G49" s="105"/>
      <c r="H49" s="105"/>
      <c r="I49" s="105"/>
      <c r="J49" s="105"/>
      <c r="K49" s="105"/>
      <c r="L49" s="105"/>
      <c r="M49" s="105"/>
      <c r="N49" s="105"/>
      <c r="O49" s="105"/>
      <c r="P49" s="105"/>
      <c r="Q49" s="105"/>
      <c r="R49" s="105"/>
      <c r="S49" s="105"/>
      <c r="T49" s="105"/>
      <c r="U49" s="105"/>
      <c r="V49" s="105"/>
      <c r="W49" s="105"/>
      <c r="X49" s="105"/>
      <c r="Y49" s="105"/>
      <c r="Z49" s="105"/>
      <c r="AA49" s="105"/>
      <c r="AB49" s="105"/>
      <c r="AC49" s="105"/>
      <c r="AD49" s="105"/>
      <c r="AE49" s="105"/>
      <c r="AF49" s="105"/>
      <c r="AG49" s="105"/>
      <c r="AH49" s="105"/>
      <c r="AI49" s="105"/>
      <c r="AJ49" s="105"/>
      <c r="AK49" s="105"/>
      <c r="AL49" s="105"/>
      <c r="AM49" s="105"/>
      <c r="AN49" s="105"/>
      <c r="AO49" s="105"/>
      <c r="AP49" s="105"/>
      <c r="AQ49" s="105"/>
      <c r="AR49" s="105"/>
      <c r="AS49" s="106"/>
      <c r="AT49" s="105"/>
      <c r="AU49" s="105"/>
      <c r="AV49" s="105"/>
      <c r="AW49" s="105"/>
      <c r="AX49" s="105"/>
      <c r="AY49" s="105"/>
      <c r="AZ49" s="105"/>
      <c r="BA49" s="105"/>
      <c r="BB49" s="105"/>
      <c r="BC49" s="105"/>
      <c r="BD49" s="105"/>
      <c r="BE49" s="105"/>
      <c r="BF49" s="105"/>
      <c r="BG49" s="105"/>
    </row>
    <row r="50" spans="1:59" customFormat="1" ht="13.5" thickTop="1" x14ac:dyDescent="0.2"/>
    <row r="51" spans="1:59" ht="15.75" x14ac:dyDescent="0.25">
      <c r="A51" s="53" t="s">
        <v>46</v>
      </c>
      <c r="B51" s="48" t="s">
        <v>48</v>
      </c>
      <c r="D51" s="147"/>
      <c r="E51" s="46">
        <f t="shared" ref="E51:AJ51" si="53">E42/D42-1</f>
        <v>5.3004587968026762E-2</v>
      </c>
      <c r="F51" s="46">
        <f t="shared" si="53"/>
        <v>9.8685155056022378E-2</v>
      </c>
      <c r="G51" s="46">
        <f t="shared" si="53"/>
        <v>7.6250612383221839E-2</v>
      </c>
      <c r="H51" s="46">
        <f t="shared" si="53"/>
        <v>5.4059971071311663E-2</v>
      </c>
      <c r="I51" s="46">
        <f t="shared" si="53"/>
        <v>6.4231707551188455E-2</v>
      </c>
      <c r="J51" s="46">
        <f t="shared" si="53"/>
        <v>6.2327631564014219E-2</v>
      </c>
      <c r="K51" s="46">
        <f t="shared" si="53"/>
        <v>8.0584329516385944E-2</v>
      </c>
      <c r="L51" s="46">
        <f t="shared" si="53"/>
        <v>9.7358123197835544E-2</v>
      </c>
      <c r="M51" s="46">
        <f t="shared" si="53"/>
        <v>9.6468598234168645E-2</v>
      </c>
      <c r="N51" s="46">
        <f t="shared" si="53"/>
        <v>7.6471433590601379E-2</v>
      </c>
      <c r="O51" s="46">
        <f t="shared" si="53"/>
        <v>4.188676830134197E-2</v>
      </c>
      <c r="P51" s="46">
        <f t="shared" si="53"/>
        <v>4.9884987217355681E-2</v>
      </c>
      <c r="Q51" s="46">
        <f t="shared" si="53"/>
        <v>3.8229840893896361E-2</v>
      </c>
      <c r="R51" s="46">
        <f t="shared" si="53"/>
        <v>2.9103238113139529E-2</v>
      </c>
      <c r="S51" s="46">
        <f t="shared" si="53"/>
        <v>3.2234056263037214E-2</v>
      </c>
      <c r="T51" s="46">
        <f t="shared" si="53"/>
        <v>4.297294718896949E-2</v>
      </c>
      <c r="U51" s="46">
        <f t="shared" si="53"/>
        <v>4.1293833793527801E-2</v>
      </c>
      <c r="V51" s="46">
        <f t="shared" si="53"/>
        <v>4.0266279505028368E-2</v>
      </c>
      <c r="W51" s="99">
        <f t="shared" si="53"/>
        <v>3.5162935671795958E-2</v>
      </c>
      <c r="X51" s="99">
        <f t="shared" si="53"/>
        <v>2.5395018921552825E-2</v>
      </c>
      <c r="Y51" s="99">
        <f t="shared" si="53"/>
        <v>2.91528816308948E-2</v>
      </c>
      <c r="Z51" s="99">
        <f t="shared" si="53"/>
        <v>2.8947293882719549E-2</v>
      </c>
      <c r="AA51" s="99">
        <f t="shared" si="53"/>
        <v>3.1503938786062502E-2</v>
      </c>
      <c r="AB51" s="99">
        <f t="shared" si="53"/>
        <v>2.6446899464535933E-2</v>
      </c>
      <c r="AC51" s="99">
        <f t="shared" si="53"/>
        <v>2.8457125065665556E-2</v>
      </c>
      <c r="AD51" s="99">
        <f t="shared" si="53"/>
        <v>2.7295026095590647E-2</v>
      </c>
      <c r="AE51" s="99">
        <f t="shared" si="53"/>
        <v>2.4057119452889575E-2</v>
      </c>
      <c r="AF51" s="99">
        <f t="shared" si="53"/>
        <v>3.551338547878613E-2</v>
      </c>
      <c r="AG51" s="99">
        <f t="shared" si="53"/>
        <v>3.1778292500358463E-2</v>
      </c>
      <c r="AH51" s="99">
        <f t="shared" si="53"/>
        <v>1.8556838267382636E-2</v>
      </c>
      <c r="AI51" s="99">
        <f t="shared" si="53"/>
        <v>3.0492457520633565E-2</v>
      </c>
      <c r="AJ51" s="99">
        <f t="shared" si="53"/>
        <v>3.1588950086051781E-2</v>
      </c>
      <c r="AK51" s="99">
        <f t="shared" ref="AK51:BC51" si="54">AK42/AJ42-1</f>
        <v>3.975567138374636E-2</v>
      </c>
      <c r="AL51" s="99">
        <f t="shared" si="54"/>
        <v>3.2147971263199793E-2</v>
      </c>
      <c r="AM51" s="99">
        <f t="shared" si="54"/>
        <v>2.9599587012670403E-2</v>
      </c>
      <c r="AN51" s="99">
        <f t="shared" si="54"/>
        <v>4.3909534891237278E-2</v>
      </c>
      <c r="AO51" s="99">
        <f t="shared" si="54"/>
        <v>7.1462827474337853E-3</v>
      </c>
      <c r="AP51" s="99">
        <f t="shared" si="54"/>
        <v>2.4796890394015891E-2</v>
      </c>
      <c r="AQ51" s="99">
        <f t="shared" si="54"/>
        <v>3.0691824132472068E-2</v>
      </c>
      <c r="AR51" s="99">
        <f t="shared" si="54"/>
        <v>1.9996549242205619E-2</v>
      </c>
      <c r="AS51" s="99">
        <f t="shared" si="54"/>
        <v>1.9114084172823453E-2</v>
      </c>
      <c r="AT51" s="99">
        <f t="shared" si="54"/>
        <v>1.7503672374727941E-2</v>
      </c>
      <c r="AU51" s="99">
        <f t="shared" si="54"/>
        <v>9.6261581004488672E-3</v>
      </c>
      <c r="AV51" s="46">
        <f t="shared" si="54"/>
        <v>1.2524853739768194E-2</v>
      </c>
      <c r="AW51" s="46">
        <f t="shared" si="54"/>
        <v>2.2264984458023163E-2</v>
      </c>
      <c r="AX51" s="46">
        <f t="shared" si="54"/>
        <v>2.152039772627079E-2</v>
      </c>
      <c r="AY51" s="46">
        <f t="shared" si="54"/>
        <v>2.4208837549890339E-2</v>
      </c>
      <c r="AZ51" s="46">
        <f t="shared" si="54"/>
        <v>2.5471596436706712E-2</v>
      </c>
      <c r="BA51" s="46">
        <f t="shared" si="54"/>
        <v>2.4244394761074206E-2</v>
      </c>
      <c r="BB51" s="46">
        <f t="shared" si="54"/>
        <v>2.3573248282997117E-2</v>
      </c>
      <c r="BC51" s="46">
        <f t="shared" si="54"/>
        <v>2.3366412749218801E-2</v>
      </c>
      <c r="BD51" s="46">
        <f>BD42/BC42-1</f>
        <v>2.2983980111182856E-2</v>
      </c>
      <c r="BE51" s="46">
        <f>BE42/BD42-1</f>
        <v>2.2733986495299785E-2</v>
      </c>
      <c r="BF51" s="46">
        <f>BF42/BE42-1</f>
        <v>2.2556328464538256E-2</v>
      </c>
      <c r="BG51" s="46">
        <f>BG42/BF42-1</f>
        <v>2.240891280936097E-2</v>
      </c>
    </row>
    <row r="52" spans="1:59" ht="15.75" x14ac:dyDescent="0.25">
      <c r="A52" s="49" t="s">
        <v>49</v>
      </c>
      <c r="B52" s="48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5"/>
      <c r="AD52" s="105"/>
      <c r="AE52" s="105"/>
      <c r="AF52" s="105"/>
      <c r="AG52" s="105"/>
      <c r="AH52" s="105"/>
      <c r="AI52" s="105"/>
      <c r="AJ52" s="105"/>
      <c r="AK52" s="105"/>
      <c r="AL52" s="105"/>
      <c r="AM52" s="105"/>
      <c r="AN52" s="105"/>
      <c r="AO52" s="105"/>
      <c r="AP52" s="105"/>
      <c r="AQ52" s="105"/>
      <c r="AR52" s="105"/>
      <c r="AS52" s="106"/>
      <c r="AT52" s="105"/>
      <c r="AU52" s="105"/>
      <c r="AV52" s="105"/>
      <c r="AW52" s="105"/>
      <c r="AX52" s="105"/>
      <c r="AY52" s="105"/>
      <c r="AZ52" s="105"/>
      <c r="BA52" s="105"/>
      <c r="BB52" s="105"/>
      <c r="BC52" s="105"/>
      <c r="BD52" s="105"/>
      <c r="BE52" s="105"/>
      <c r="BF52" s="105"/>
      <c r="BG52" s="105"/>
    </row>
    <row r="53" spans="1:59" ht="15" x14ac:dyDescent="0.2">
      <c r="A53" s="48" t="s">
        <v>33</v>
      </c>
      <c r="B53" s="48" t="str">
        <f>B44</f>
        <v>LABOR</v>
      </c>
      <c r="D53" s="45"/>
      <c r="E53" s="46">
        <f t="shared" ref="E53:AJ53" si="55">E44/D44-1</f>
        <v>5.8741573811162739E-2</v>
      </c>
      <c r="F53" s="46">
        <f t="shared" si="55"/>
        <v>7.1948749254252764E-2</v>
      </c>
      <c r="G53" s="46">
        <f t="shared" si="55"/>
        <v>8.1425569509957052E-2</v>
      </c>
      <c r="H53" s="46">
        <f t="shared" si="55"/>
        <v>7.1501736038557473E-2</v>
      </c>
      <c r="I53" s="46">
        <f t="shared" si="55"/>
        <v>6.7688657180170475E-2</v>
      </c>
      <c r="J53" s="46">
        <f t="shared" si="55"/>
        <v>6.7525426583651349E-2</v>
      </c>
      <c r="K53" s="46">
        <f t="shared" si="55"/>
        <v>7.2517435503685501E-2</v>
      </c>
      <c r="L53" s="46">
        <f t="shared" si="55"/>
        <v>8.2961630208771675E-2</v>
      </c>
      <c r="M53" s="46">
        <f t="shared" si="55"/>
        <v>9.9130146999527824E-2</v>
      </c>
      <c r="N53" s="46">
        <f t="shared" si="55"/>
        <v>8.1244191542939159E-2</v>
      </c>
      <c r="O53" s="46">
        <f t="shared" si="55"/>
        <v>6.2248852105579511E-2</v>
      </c>
      <c r="P53" s="46">
        <f t="shared" si="55"/>
        <v>5.6484831821477233E-2</v>
      </c>
      <c r="Q53" s="46">
        <f t="shared" si="55"/>
        <v>4.7526400572594385E-2</v>
      </c>
      <c r="R53" s="46">
        <f t="shared" si="55"/>
        <v>4.0472299768393283E-2</v>
      </c>
      <c r="S53" s="46">
        <f t="shared" si="55"/>
        <v>3.4775232602432649E-2</v>
      </c>
      <c r="T53" s="46">
        <f t="shared" si="55"/>
        <v>3.6787138240996331E-2</v>
      </c>
      <c r="U53" s="46">
        <f t="shared" si="55"/>
        <v>3.6854833106221507E-2</v>
      </c>
      <c r="V53" s="46">
        <f t="shared" si="55"/>
        <v>4.3337269808503498E-2</v>
      </c>
      <c r="W53" s="46">
        <f t="shared" si="55"/>
        <v>3.9206075761909043E-2</v>
      </c>
      <c r="X53" s="46">
        <f t="shared" si="55"/>
        <v>2.9942775228020801E-2</v>
      </c>
      <c r="Y53" s="46">
        <f t="shared" si="55"/>
        <v>3.8879140063603934E-2</v>
      </c>
      <c r="Z53" s="46">
        <f t="shared" si="55"/>
        <v>3.424810013263957E-2</v>
      </c>
      <c r="AA53" s="46">
        <f t="shared" si="55"/>
        <v>2.8196020174722669E-2</v>
      </c>
      <c r="AB53" s="46">
        <f t="shared" si="55"/>
        <v>3.294860939958788E-2</v>
      </c>
      <c r="AC53" s="46">
        <f t="shared" si="55"/>
        <v>3.81333519209619E-2</v>
      </c>
      <c r="AD53" s="46">
        <f t="shared" si="55"/>
        <v>4.2051334254269657E-2</v>
      </c>
      <c r="AE53" s="46">
        <f t="shared" si="55"/>
        <v>3.0529270962865063E-2</v>
      </c>
      <c r="AF53" s="46">
        <f t="shared" si="55"/>
        <v>3.6734449649831413E-2</v>
      </c>
      <c r="AG53" s="46">
        <f t="shared" si="55"/>
        <v>3.8016797067739416E-2</v>
      </c>
      <c r="AH53" s="46">
        <f t="shared" si="55"/>
        <v>2.4295117716554904E-2</v>
      </c>
      <c r="AI53" s="46">
        <f t="shared" si="55"/>
        <v>3.3561610536012587E-2</v>
      </c>
      <c r="AJ53" s="46">
        <f t="shared" si="55"/>
        <v>3.0634711416994698E-2</v>
      </c>
      <c r="AK53" s="46">
        <f t="shared" ref="AK53:BC53" si="56">AK44/AJ44-1</f>
        <v>3.3878833748143045E-2</v>
      </c>
      <c r="AL53" s="46">
        <f t="shared" si="56"/>
        <v>2.873386485726237E-2</v>
      </c>
      <c r="AM53" s="46">
        <f t="shared" si="56"/>
        <v>2.7012742216120378E-2</v>
      </c>
      <c r="AN53" s="46">
        <f t="shared" si="56"/>
        <v>3.3617110608605394E-2</v>
      </c>
      <c r="AO53" s="46">
        <f t="shared" si="56"/>
        <v>2.4962650530097497E-2</v>
      </c>
      <c r="AP53" s="46">
        <f t="shared" si="56"/>
        <v>2.5593377204309542E-2</v>
      </c>
      <c r="AQ53" s="46">
        <f t="shared" si="56"/>
        <v>2.5724727465857855E-2</v>
      </c>
      <c r="AR53" s="46">
        <f t="shared" si="56"/>
        <v>2.253531324198077E-2</v>
      </c>
      <c r="AS53" s="99">
        <f t="shared" si="56"/>
        <v>2.4102085712685462E-2</v>
      </c>
      <c r="AT53" s="46">
        <f t="shared" si="56"/>
        <v>2.2592638623555983E-2</v>
      </c>
      <c r="AU53" s="46">
        <f t="shared" si="56"/>
        <v>2.3519809900488298E-2</v>
      </c>
      <c r="AV53" s="46">
        <f t="shared" si="56"/>
        <v>2.4533394774173267E-2</v>
      </c>
      <c r="AW53" s="46">
        <f t="shared" si="56"/>
        <v>2.5982844881598188E-2</v>
      </c>
      <c r="AX53" s="46">
        <f t="shared" si="56"/>
        <v>2.9420889870890532E-2</v>
      </c>
      <c r="AY53" s="46">
        <f t="shared" si="56"/>
        <v>3.145915214160877E-2</v>
      </c>
      <c r="AZ53" s="46">
        <f t="shared" si="56"/>
        <v>3.0425133528881876E-2</v>
      </c>
      <c r="BA53" s="46">
        <f t="shared" si="56"/>
        <v>2.959361102910596E-2</v>
      </c>
      <c r="BB53" s="46">
        <f t="shared" si="56"/>
        <v>2.87564907854021E-2</v>
      </c>
      <c r="BC53" s="46">
        <f t="shared" si="56"/>
        <v>2.8655166489758521E-2</v>
      </c>
      <c r="BD53" s="46">
        <f t="shared" ref="BD53:BG55" si="57">BD44/BC44-1</f>
        <v>2.850696877574177E-2</v>
      </c>
      <c r="BE53" s="46">
        <f t="shared" si="57"/>
        <v>2.856225560883674E-2</v>
      </c>
      <c r="BF53" s="46">
        <f t="shared" si="57"/>
        <v>2.8432722729416104E-2</v>
      </c>
      <c r="BG53" s="46">
        <f t="shared" si="57"/>
        <v>2.7967066181171285E-2</v>
      </c>
    </row>
    <row r="54" spans="1:59" ht="15" x14ac:dyDescent="0.2">
      <c r="A54" s="48" t="s">
        <v>35</v>
      </c>
      <c r="B54" s="48" t="str">
        <f>B45</f>
        <v>JGTOTALMSX_SCG</v>
      </c>
      <c r="D54" s="45"/>
      <c r="E54" s="46">
        <f t="shared" ref="E54:AJ54" si="58">E45/D45-1</f>
        <v>5.3525153156148475E-2</v>
      </c>
      <c r="F54" s="46">
        <f t="shared" si="58"/>
        <v>0.1410450392406537</v>
      </c>
      <c r="G54" s="46">
        <f t="shared" si="58"/>
        <v>8.9923909493272669E-2</v>
      </c>
      <c r="H54" s="46">
        <f t="shared" si="58"/>
        <v>5.2418858362136111E-2</v>
      </c>
      <c r="I54" s="46">
        <f t="shared" si="58"/>
        <v>6.2617996000948972E-2</v>
      </c>
      <c r="J54" s="46">
        <f t="shared" si="58"/>
        <v>6.6835395050013346E-2</v>
      </c>
      <c r="K54" s="46">
        <f t="shared" si="58"/>
        <v>9.3357718165357317E-2</v>
      </c>
      <c r="L54" s="46">
        <f t="shared" si="58"/>
        <v>0.11214742186553095</v>
      </c>
      <c r="M54" s="46">
        <f t="shared" si="58"/>
        <v>9.6913694044814758E-2</v>
      </c>
      <c r="N54" s="46">
        <f t="shared" si="58"/>
        <v>6.5085188401279526E-2</v>
      </c>
      <c r="O54" s="46">
        <f t="shared" si="58"/>
        <v>2.4977139643126645E-2</v>
      </c>
      <c r="P54" s="46">
        <f t="shared" si="58"/>
        <v>4.2980945190871589E-2</v>
      </c>
      <c r="Q54" s="46">
        <f t="shared" si="58"/>
        <v>2.7551029207761424E-2</v>
      </c>
      <c r="R54" s="46">
        <f t="shared" si="58"/>
        <v>1.5701065222709421E-2</v>
      </c>
      <c r="S54" s="46">
        <f t="shared" si="58"/>
        <v>2.602713938050738E-2</v>
      </c>
      <c r="T54" s="46">
        <f t="shared" si="58"/>
        <v>4.7022441582432961E-2</v>
      </c>
      <c r="U54" s="46">
        <f t="shared" si="58"/>
        <v>4.4560687862357895E-2</v>
      </c>
      <c r="V54" s="46">
        <f t="shared" si="58"/>
        <v>3.5918855571696273E-2</v>
      </c>
      <c r="W54" s="46">
        <f t="shared" si="58"/>
        <v>3.1027928898853085E-2</v>
      </c>
      <c r="X54" s="46">
        <f t="shared" si="58"/>
        <v>1.849188972422211E-2</v>
      </c>
      <c r="Y54" s="46">
        <f t="shared" si="58"/>
        <v>1.9462861889888217E-2</v>
      </c>
      <c r="Z54" s="46">
        <f t="shared" si="58"/>
        <v>2.3285014528211967E-2</v>
      </c>
      <c r="AA54" s="46">
        <f t="shared" si="58"/>
        <v>3.6979766838024952E-2</v>
      </c>
      <c r="AB54" s="46">
        <f t="shared" si="58"/>
        <v>2.0635929508270534E-2</v>
      </c>
      <c r="AC54" s="46">
        <f t="shared" si="58"/>
        <v>1.9030287708661886E-2</v>
      </c>
      <c r="AD54" s="46">
        <f t="shared" si="58"/>
        <v>1.1759145439202534E-2</v>
      </c>
      <c r="AE54" s="46">
        <f t="shared" si="58"/>
        <v>1.6702200771158582E-2</v>
      </c>
      <c r="AF54" s="46">
        <f t="shared" si="58"/>
        <v>3.3025738673455152E-2</v>
      </c>
      <c r="AG54" s="46">
        <f t="shared" si="58"/>
        <v>2.4654547187207942E-2</v>
      </c>
      <c r="AH54" s="46">
        <f t="shared" si="58"/>
        <v>1.1072482488452717E-2</v>
      </c>
      <c r="AI54" s="46">
        <f t="shared" si="58"/>
        <v>2.6879779561228334E-2</v>
      </c>
      <c r="AJ54" s="46">
        <f t="shared" si="58"/>
        <v>3.2403625128528679E-2</v>
      </c>
      <c r="AK54" s="46">
        <f t="shared" ref="AK54:BC54" si="59">AK45/AJ45-1</f>
        <v>4.7629908603226578E-2</v>
      </c>
      <c r="AL54" s="46">
        <f t="shared" si="59"/>
        <v>3.7902953594502353E-2</v>
      </c>
      <c r="AM54" s="46">
        <f t="shared" si="59"/>
        <v>3.225155508862021E-2</v>
      </c>
      <c r="AN54" s="46">
        <f t="shared" si="59"/>
        <v>5.6186538506395767E-2</v>
      </c>
      <c r="AO54" s="46">
        <f t="shared" si="59"/>
        <v>-9.2766624222085925E-3</v>
      </c>
      <c r="AP54" s="46">
        <f t="shared" si="59"/>
        <v>2.5462101291809258E-2</v>
      </c>
      <c r="AQ54" s="46">
        <f t="shared" si="59"/>
        <v>3.9241096536442699E-2</v>
      </c>
      <c r="AR54" s="46">
        <f t="shared" si="59"/>
        <v>1.991013832548072E-2</v>
      </c>
      <c r="AS54" s="99">
        <f t="shared" si="59"/>
        <v>1.6257816014035198E-2</v>
      </c>
      <c r="AT54" s="46">
        <f t="shared" si="59"/>
        <v>1.5737402218875207E-2</v>
      </c>
      <c r="AU54" s="46">
        <f t="shared" si="59"/>
        <v>-5.8028028810926946E-3</v>
      </c>
      <c r="AV54" s="46">
        <f t="shared" si="59"/>
        <v>2.5572532221533884E-3</v>
      </c>
      <c r="AW54" s="46">
        <f t="shared" si="59"/>
        <v>2.0407409556592482E-2</v>
      </c>
      <c r="AX54" s="46">
        <f t="shared" si="59"/>
        <v>1.4768968117625736E-2</v>
      </c>
      <c r="AY54" s="46">
        <f t="shared" si="59"/>
        <v>1.8664946053743359E-2</v>
      </c>
      <c r="AZ54" s="46">
        <f t="shared" si="59"/>
        <v>2.2400880732638573E-2</v>
      </c>
      <c r="BA54" s="46">
        <f t="shared" si="59"/>
        <v>2.0540578083462657E-2</v>
      </c>
      <c r="BB54" s="46">
        <f t="shared" si="59"/>
        <v>2.062101937677685E-2</v>
      </c>
      <c r="BC54" s="46">
        <f t="shared" si="59"/>
        <v>2.0184845079250335E-2</v>
      </c>
      <c r="BD54" s="46">
        <f t="shared" si="57"/>
        <v>1.9302417020802265E-2</v>
      </c>
      <c r="BE54" s="46">
        <f t="shared" si="57"/>
        <v>1.8411179429678182E-2</v>
      </c>
      <c r="BF54" s="46">
        <f t="shared" si="57"/>
        <v>1.8040208974455796E-2</v>
      </c>
      <c r="BG54" s="46">
        <f t="shared" si="57"/>
        <v>1.8197779672595837E-2</v>
      </c>
    </row>
    <row r="55" spans="1:59" ht="15" x14ac:dyDescent="0.2">
      <c r="A55" s="107" t="s">
        <v>65</v>
      </c>
      <c r="B55" s="47" t="s">
        <v>58</v>
      </c>
      <c r="D55" s="45"/>
      <c r="E55" s="46">
        <f t="shared" ref="E55:AJ55" si="60">E46/D46-1</f>
        <v>5.6217484545764362E-2</v>
      </c>
      <c r="F55" s="46">
        <f t="shared" si="60"/>
        <v>0.10529740938371268</v>
      </c>
      <c r="G55" s="46">
        <f t="shared" si="60"/>
        <v>8.5659867290817759E-2</v>
      </c>
      <c r="H55" s="46">
        <f t="shared" si="60"/>
        <v>6.1956348665072491E-2</v>
      </c>
      <c r="I55" s="46">
        <f t="shared" si="60"/>
        <v>6.5175056765229167E-2</v>
      </c>
      <c r="J55" s="46">
        <f t="shared" si="60"/>
        <v>6.7184189073898226E-2</v>
      </c>
      <c r="K55" s="46">
        <f t="shared" si="60"/>
        <v>8.2820097806809656E-2</v>
      </c>
      <c r="L55" s="46">
        <f t="shared" si="60"/>
        <v>9.7530414223083062E-2</v>
      </c>
      <c r="M55" s="46">
        <f t="shared" si="60"/>
        <v>9.8009016570939078E-2</v>
      </c>
      <c r="N55" s="46">
        <f t="shared" si="60"/>
        <v>7.3078767569326519E-2</v>
      </c>
      <c r="O55" s="46">
        <f t="shared" si="60"/>
        <v>4.355510924103001E-2</v>
      </c>
      <c r="P55" s="46">
        <f t="shared" si="60"/>
        <v>4.9832491000752155E-2</v>
      </c>
      <c r="Q55" s="46">
        <f t="shared" si="60"/>
        <v>3.7750271319713535E-2</v>
      </c>
      <c r="R55" s="46">
        <f t="shared" si="60"/>
        <v>2.8468181455350017E-2</v>
      </c>
      <c r="S55" s="46">
        <f t="shared" si="60"/>
        <v>3.0588540088317462E-2</v>
      </c>
      <c r="T55" s="46">
        <f t="shared" si="60"/>
        <v>4.1663904284337638E-2</v>
      </c>
      <c r="U55" s="46">
        <f t="shared" si="60"/>
        <v>4.0545292210787176E-2</v>
      </c>
      <c r="V55" s="46">
        <f t="shared" si="60"/>
        <v>3.9770760623453416E-2</v>
      </c>
      <c r="W55" s="46">
        <f t="shared" si="60"/>
        <v>3.5288879697295661E-2</v>
      </c>
      <c r="X55" s="46">
        <f t="shared" si="60"/>
        <v>2.4480565680505606E-2</v>
      </c>
      <c r="Y55" s="46">
        <f t="shared" si="60"/>
        <v>2.967148331284819E-2</v>
      </c>
      <c r="Z55" s="46">
        <f t="shared" si="60"/>
        <v>2.9100691279728919E-2</v>
      </c>
      <c r="AA55" s="46">
        <f t="shared" si="60"/>
        <v>3.2296875100104927E-2</v>
      </c>
      <c r="AB55" s="46">
        <f t="shared" si="60"/>
        <v>2.7174129648196654E-2</v>
      </c>
      <c r="AC55" s="46">
        <f t="shared" si="60"/>
        <v>2.9231300683445038E-2</v>
      </c>
      <c r="AD55" s="46">
        <f t="shared" si="60"/>
        <v>2.8075047059897829E-2</v>
      </c>
      <c r="AE55" s="46">
        <f t="shared" si="60"/>
        <v>2.4250948049732157E-2</v>
      </c>
      <c r="AF55" s="46">
        <f t="shared" si="60"/>
        <v>3.5062882374836013E-2</v>
      </c>
      <c r="AG55" s="46">
        <f t="shared" si="60"/>
        <v>3.2006099633468343E-2</v>
      </c>
      <c r="AH55" s="46">
        <f t="shared" si="60"/>
        <v>1.8389592846344005E-2</v>
      </c>
      <c r="AI55" s="46">
        <f t="shared" si="60"/>
        <v>3.0598797074525841E-2</v>
      </c>
      <c r="AJ55" s="46">
        <f t="shared" si="60"/>
        <v>3.1416241038132453E-2</v>
      </c>
      <c r="AK55" s="46">
        <f t="shared" ref="AK55:BC55" si="61">AK46/AJ46-1</f>
        <v>3.996005768213351E-2</v>
      </c>
      <c r="AL55" s="46">
        <f t="shared" si="61"/>
        <v>3.2818673861549463E-2</v>
      </c>
      <c r="AM55" s="46">
        <f t="shared" si="61"/>
        <v>2.9358110949704974E-2</v>
      </c>
      <c r="AN55" s="46">
        <f t="shared" si="61"/>
        <v>4.3749639496745374E-2</v>
      </c>
      <c r="AO55" s="46">
        <f t="shared" si="61"/>
        <v>9.4077717460969712E-3</v>
      </c>
      <c r="AP55" s="46">
        <f t="shared" si="61"/>
        <v>2.5534842640751121E-2</v>
      </c>
      <c r="AQ55" s="46">
        <f t="shared" si="61"/>
        <v>3.1751108324470145E-2</v>
      </c>
      <c r="AR55" s="46">
        <f t="shared" si="61"/>
        <v>2.1356361177070182E-2</v>
      </c>
      <c r="AS55" s="99">
        <f t="shared" si="61"/>
        <v>2.0584254246204026E-2</v>
      </c>
      <c r="AT55" s="46">
        <f t="shared" si="61"/>
        <v>1.9531380267989062E-2</v>
      </c>
      <c r="AU55" s="46">
        <f t="shared" si="61"/>
        <v>1.0474299965660849E-2</v>
      </c>
      <c r="AV55" s="46">
        <f t="shared" si="61"/>
        <v>1.4913792852983665E-2</v>
      </c>
      <c r="AW55" s="46">
        <f t="shared" si="61"/>
        <v>2.3572026647065591E-2</v>
      </c>
      <c r="AX55" s="46">
        <f t="shared" si="61"/>
        <v>2.3104986586413245E-2</v>
      </c>
      <c r="AY55" s="46">
        <f t="shared" si="61"/>
        <v>2.598897741254147E-2</v>
      </c>
      <c r="AZ55" s="46">
        <f t="shared" si="61"/>
        <v>2.7018847402379143E-2</v>
      </c>
      <c r="BA55" s="46">
        <f t="shared" si="61"/>
        <v>2.5767888877663347E-2</v>
      </c>
      <c r="BB55" s="46">
        <f t="shared" si="61"/>
        <v>2.5336040946860816E-2</v>
      </c>
      <c r="BC55" s="46">
        <f t="shared" si="61"/>
        <v>2.5110309837000466E-2</v>
      </c>
      <c r="BD55" s="46">
        <f t="shared" si="57"/>
        <v>2.4673343161838446E-2</v>
      </c>
      <c r="BE55" s="46">
        <f t="shared" si="57"/>
        <v>2.4356570460064342E-2</v>
      </c>
      <c r="BF55" s="46">
        <f t="shared" si="57"/>
        <v>2.4151998227312399E-2</v>
      </c>
      <c r="BG55" s="46">
        <f t="shared" si="57"/>
        <v>2.3967065808287336E-2</v>
      </c>
    </row>
    <row r="56" spans="1:59" ht="15.75" x14ac:dyDescent="0.25">
      <c r="A56" s="49" t="s">
        <v>36</v>
      </c>
      <c r="B56" s="48"/>
      <c r="D56" s="45"/>
      <c r="E56" s="45"/>
      <c r="F56" s="45"/>
      <c r="G56" s="45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  <c r="T56" s="45"/>
      <c r="U56" s="45"/>
      <c r="V56" s="45"/>
      <c r="W56" s="45"/>
      <c r="X56" s="45"/>
      <c r="Y56" s="45"/>
      <c r="Z56" s="45"/>
      <c r="AA56" s="45"/>
      <c r="AB56" s="45"/>
      <c r="AC56" s="45"/>
      <c r="AD56" s="45"/>
      <c r="AE56" s="45"/>
      <c r="AF56" s="45"/>
      <c r="AG56" s="45"/>
      <c r="AH56" s="45"/>
      <c r="AI56" s="45"/>
      <c r="AJ56" s="45"/>
      <c r="AK56" s="45"/>
      <c r="AL56" s="45"/>
      <c r="AM56" s="45"/>
      <c r="AN56" s="45"/>
      <c r="AO56" s="45"/>
      <c r="AP56" s="45"/>
      <c r="AQ56" s="45"/>
      <c r="AR56" s="45"/>
      <c r="AS56" s="91"/>
      <c r="AT56" s="45"/>
      <c r="AU56" s="45"/>
      <c r="AV56" s="45"/>
      <c r="AW56" s="57"/>
      <c r="AX56" s="45"/>
      <c r="AY56" s="45"/>
      <c r="AZ56" s="45"/>
      <c r="BA56" s="45"/>
      <c r="BB56" s="45"/>
      <c r="BC56" s="45"/>
      <c r="BD56" s="45"/>
      <c r="BE56" s="45"/>
      <c r="BF56" s="45"/>
      <c r="BG56" s="45"/>
    </row>
    <row r="57" spans="1:59" ht="15" x14ac:dyDescent="0.2">
      <c r="A57" s="47" t="s">
        <v>30</v>
      </c>
      <c r="B57" s="47" t="str">
        <f>B48</f>
        <v>JUG@PCF</v>
      </c>
      <c r="C57" s="40"/>
      <c r="D57" s="45"/>
      <c r="E57" s="46">
        <f t="shared" ref="E57:AJ57" si="62">E48/D48-1</f>
        <v>4.1666666666666519E-2</v>
      </c>
      <c r="F57" s="46">
        <f t="shared" si="62"/>
        <v>0.14000000000000012</v>
      </c>
      <c r="G57" s="46">
        <f t="shared" si="62"/>
        <v>0.17543859649122795</v>
      </c>
      <c r="H57" s="46">
        <f t="shared" si="62"/>
        <v>8.9552238805970186E-2</v>
      </c>
      <c r="I57" s="46">
        <f t="shared" si="62"/>
        <v>6.8493150684931559E-2</v>
      </c>
      <c r="J57" s="46">
        <f t="shared" si="62"/>
        <v>9.6153846153846256E-2</v>
      </c>
      <c r="K57" s="46">
        <f t="shared" si="62"/>
        <v>7.6023391812865437E-2</v>
      </c>
      <c r="L57" s="46">
        <f t="shared" si="62"/>
        <v>9.7826086956521729E-2</v>
      </c>
      <c r="M57" s="46">
        <f t="shared" si="62"/>
        <v>0.12376237623762365</v>
      </c>
      <c r="N57" s="46">
        <f t="shared" si="62"/>
        <v>8.8105726872246715E-2</v>
      </c>
      <c r="O57" s="46">
        <f t="shared" si="62"/>
        <v>2.8340080971660075E-2</v>
      </c>
      <c r="P57" s="46">
        <f t="shared" si="62"/>
        <v>3.937007874015741E-2</v>
      </c>
      <c r="Q57" s="46">
        <f t="shared" si="62"/>
        <v>7.575757575757569E-3</v>
      </c>
      <c r="R57" s="46">
        <f t="shared" si="62"/>
        <v>-2.631578947368407E-2</v>
      </c>
      <c r="S57" s="46">
        <f t="shared" si="62"/>
        <v>2.7027027027026973E-2</v>
      </c>
      <c r="T57" s="46">
        <f t="shared" si="62"/>
        <v>5.9210526315789602E-2</v>
      </c>
      <c r="U57" s="46">
        <f t="shared" si="62"/>
        <v>4.4365572315882895E-2</v>
      </c>
      <c r="V57" s="46">
        <f t="shared" si="62"/>
        <v>1.3593882752761299E-2</v>
      </c>
      <c r="W57" s="46">
        <f t="shared" si="62"/>
        <v>2.7661357921207053E-2</v>
      </c>
      <c r="X57" s="46">
        <f t="shared" si="62"/>
        <v>1.1419249592169667E-2</v>
      </c>
      <c r="Y57" s="46">
        <f t="shared" si="62"/>
        <v>2.8225806451612767E-2</v>
      </c>
      <c r="Z57" s="46">
        <f t="shared" si="62"/>
        <v>5.647058823529405E-2</v>
      </c>
      <c r="AA57" s="46">
        <f t="shared" si="62"/>
        <v>3.3407572383073569E-2</v>
      </c>
      <c r="AB57" s="46">
        <f t="shared" si="62"/>
        <v>8.6206896551723755E-3</v>
      </c>
      <c r="AC57" s="46">
        <f t="shared" si="62"/>
        <v>2.2792022792022859E-2</v>
      </c>
      <c r="AD57" s="46">
        <f t="shared" si="62"/>
        <v>1.2534818941504211E-2</v>
      </c>
      <c r="AE57" s="46">
        <f t="shared" si="62"/>
        <v>2.3383768913342484E-2</v>
      </c>
      <c r="AF57" s="46">
        <f t="shared" si="62"/>
        <v>3.629032258064524E-2</v>
      </c>
      <c r="AG57" s="46">
        <f t="shared" si="62"/>
        <v>1.3618677042801508E-2</v>
      </c>
      <c r="AH57" s="46">
        <f t="shared" si="62"/>
        <v>2.0473448496481028E-2</v>
      </c>
      <c r="AI57" s="46">
        <f t="shared" si="62"/>
        <v>3.3228840125391956E-2</v>
      </c>
      <c r="AJ57" s="46">
        <f t="shared" si="62"/>
        <v>0.15169902912621369</v>
      </c>
      <c r="AK57" s="46">
        <f t="shared" ref="AK57:BC57" si="63">AK48/AJ48-1</f>
        <v>0.17334035827186511</v>
      </c>
      <c r="AL57" s="46">
        <f t="shared" si="63"/>
        <v>4.0862146385271636E-2</v>
      </c>
      <c r="AM57" s="46">
        <f t="shared" si="63"/>
        <v>-1.8981880931837836E-2</v>
      </c>
      <c r="AN57" s="46">
        <f t="shared" si="63"/>
        <v>0.12576956904133696</v>
      </c>
      <c r="AO57" s="46">
        <f t="shared" si="63"/>
        <v>-1.0468750000000138E-2</v>
      </c>
      <c r="AP57" s="46">
        <f t="shared" si="63"/>
        <v>4.2949628927838379E-2</v>
      </c>
      <c r="AQ57" s="46">
        <f t="shared" si="63"/>
        <v>9.4625283875851451E-2</v>
      </c>
      <c r="AR57" s="46">
        <f t="shared" si="63"/>
        <v>7.9253112033194961E-2</v>
      </c>
      <c r="AS57" s="99">
        <f t="shared" si="63"/>
        <v>-5.8310906061769252E-3</v>
      </c>
      <c r="AT57" s="46">
        <f t="shared" si="63"/>
        <v>1.0957138253303134E-2</v>
      </c>
      <c r="AU57" s="46">
        <f t="shared" si="63"/>
        <v>-1.4026139623844358E-2</v>
      </c>
      <c r="AV57" s="46">
        <f t="shared" si="63"/>
        <v>-7.5096023278370394E-3</v>
      </c>
      <c r="AW57" s="46">
        <f t="shared" si="63"/>
        <v>3.6223136774161224E-2</v>
      </c>
      <c r="AX57" s="46">
        <f t="shared" si="63"/>
        <v>3.2290531792570354E-2</v>
      </c>
      <c r="AY57" s="46">
        <f t="shared" si="63"/>
        <v>2.9719904906829075E-2</v>
      </c>
      <c r="AZ57" s="46">
        <f t="shared" si="63"/>
        <v>2.7662104798555909E-2</v>
      </c>
      <c r="BA57" s="46">
        <f t="shared" si="63"/>
        <v>2.3686137781163685E-2</v>
      </c>
      <c r="BB57" s="46">
        <f t="shared" si="63"/>
        <v>2.502489659031415E-2</v>
      </c>
      <c r="BC57" s="46">
        <f t="shared" si="63"/>
        <v>2.6439869121506865E-2</v>
      </c>
      <c r="BD57" s="46">
        <f>BD48/BC48-1</f>
        <v>2.7103887815878247E-2</v>
      </c>
      <c r="BE57" s="46">
        <f>BE48/BD48-1</f>
        <v>2.842633751810375E-2</v>
      </c>
      <c r="BF57" s="46">
        <f>BF48/BE48-1</f>
        <v>2.8631600547237124E-2</v>
      </c>
      <c r="BG57" s="46">
        <f>BG48/BF48-1</f>
        <v>2.6267771124928174E-2</v>
      </c>
    </row>
    <row r="58" spans="1:59" ht="15" x14ac:dyDescent="0.2">
      <c r="A58" s="47"/>
      <c r="B58" s="47"/>
      <c r="C58" s="40"/>
      <c r="D58" s="61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0"/>
      <c r="AL58" s="60"/>
      <c r="AM58" s="60"/>
      <c r="AN58" s="60"/>
      <c r="AO58" s="60"/>
      <c r="AP58" s="60"/>
      <c r="AQ58" s="60"/>
      <c r="AR58" s="60"/>
      <c r="AS58" s="145"/>
      <c r="AT58" s="60"/>
      <c r="AU58" s="60"/>
      <c r="AV58" s="60"/>
      <c r="AW58" s="60"/>
      <c r="AX58" s="60"/>
      <c r="AY58" s="60"/>
      <c r="AZ58" s="60"/>
    </row>
    <row r="59" spans="1:59" ht="39.950000000000003" customHeight="1" x14ac:dyDescent="0.2">
      <c r="A59" s="155" t="s">
        <v>50</v>
      </c>
      <c r="B59" s="156"/>
      <c r="C59" s="156"/>
      <c r="D59" s="156"/>
      <c r="E59" s="156"/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/>
      <c r="AE59" s="156"/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156"/>
      <c r="AS59" s="156"/>
      <c r="AT59" s="156"/>
      <c r="AU59" s="156"/>
      <c r="AV59" s="156"/>
      <c r="AW59" s="156"/>
      <c r="AX59" s="156"/>
      <c r="AY59" s="156"/>
      <c r="AZ59" s="7"/>
    </row>
    <row r="60" spans="1:59" ht="8.1" customHeight="1" x14ac:dyDescent="0.2">
      <c r="A60" s="2"/>
      <c r="B60" s="2"/>
      <c r="C60" s="40"/>
      <c r="D60" s="17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2"/>
      <c r="AL60" s="42"/>
      <c r="AM60" s="42"/>
      <c r="AN60" s="42"/>
      <c r="AO60" s="42"/>
      <c r="AP60" s="42"/>
      <c r="AQ60" s="42"/>
      <c r="AR60" s="42"/>
      <c r="AS60" s="100"/>
      <c r="AT60" s="42"/>
      <c r="AU60" s="42"/>
      <c r="AV60" s="42"/>
      <c r="AW60" s="42"/>
      <c r="AX60" s="42"/>
      <c r="AY60" s="42"/>
      <c r="AZ60" s="42"/>
    </row>
    <row r="61" spans="1:59" ht="24.95" customHeight="1" x14ac:dyDescent="0.2">
      <c r="A61" s="155" t="s">
        <v>69</v>
      </c>
      <c r="B61" s="156"/>
      <c r="C61" s="156"/>
      <c r="D61" s="156"/>
      <c r="E61" s="156"/>
      <c r="F61" s="156"/>
      <c r="G61" s="156"/>
      <c r="H61" s="156"/>
      <c r="I61" s="156"/>
      <c r="J61" s="156"/>
      <c r="K61" s="156"/>
      <c r="L61" s="156"/>
      <c r="M61" s="156"/>
      <c r="N61" s="156"/>
      <c r="O61" s="156"/>
      <c r="P61" s="156"/>
      <c r="Q61" s="156"/>
      <c r="R61" s="156"/>
      <c r="S61" s="156"/>
      <c r="T61" s="156"/>
      <c r="U61" s="156"/>
      <c r="V61" s="156"/>
      <c r="W61" s="156"/>
      <c r="X61" s="156"/>
      <c r="Y61" s="156"/>
      <c r="Z61" s="156"/>
      <c r="AA61" s="156"/>
      <c r="AB61" s="156"/>
      <c r="AC61" s="156"/>
      <c r="AD61" s="156"/>
      <c r="AE61" s="156"/>
      <c r="AF61" s="156"/>
      <c r="AG61" s="156"/>
      <c r="AH61" s="156"/>
      <c r="AI61" s="156"/>
      <c r="AJ61" s="156"/>
      <c r="AK61" s="156"/>
      <c r="AL61" s="156"/>
      <c r="AM61" s="156"/>
      <c r="AN61" s="156"/>
      <c r="AO61" s="156"/>
      <c r="AP61" s="156"/>
      <c r="AQ61" s="156"/>
      <c r="AR61" s="156"/>
      <c r="AS61" s="156"/>
      <c r="AT61" s="156"/>
      <c r="AU61" s="156"/>
      <c r="AV61" s="156"/>
      <c r="AW61" s="156"/>
      <c r="AX61" s="156"/>
      <c r="AY61" s="156"/>
      <c r="AZ61" s="7"/>
    </row>
    <row r="62" spans="1:59" ht="8.1" customHeight="1" x14ac:dyDescent="0.2">
      <c r="A62" s="2"/>
      <c r="B62" s="2"/>
      <c r="C62" s="40"/>
      <c r="D62" s="17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2"/>
      <c r="AL62" s="42"/>
      <c r="AM62" s="42"/>
      <c r="AN62" s="42"/>
      <c r="AO62" s="42"/>
      <c r="AP62" s="42"/>
      <c r="AQ62" s="42"/>
      <c r="AR62" s="42"/>
      <c r="AS62" s="100"/>
      <c r="AT62" s="42"/>
      <c r="AU62" s="42"/>
      <c r="AV62" s="42"/>
      <c r="AW62" s="42"/>
      <c r="AX62" s="42"/>
      <c r="AY62" s="42"/>
      <c r="AZ62" s="42"/>
    </row>
    <row r="63" spans="1:59" ht="24.95" customHeight="1" x14ac:dyDescent="0.2">
      <c r="A63" s="155" t="s">
        <v>85</v>
      </c>
      <c r="B63" s="156"/>
      <c r="C63" s="156"/>
      <c r="D63" s="156"/>
      <c r="E63" s="156"/>
      <c r="F63" s="156"/>
      <c r="G63" s="156"/>
      <c r="H63" s="156"/>
      <c r="I63" s="156"/>
      <c r="J63" s="156"/>
      <c r="K63" s="156"/>
      <c r="L63" s="156"/>
      <c r="M63" s="156"/>
      <c r="N63" s="156"/>
      <c r="O63" s="156"/>
      <c r="P63" s="156"/>
      <c r="Q63" s="156"/>
      <c r="R63" s="156"/>
      <c r="S63" s="156"/>
      <c r="T63" s="156"/>
      <c r="U63" s="156"/>
      <c r="V63" s="156"/>
      <c r="W63" s="156"/>
      <c r="X63" s="156"/>
      <c r="Y63" s="156"/>
      <c r="Z63" s="156"/>
      <c r="AA63" s="156"/>
      <c r="AB63" s="156"/>
      <c r="AC63" s="156"/>
      <c r="AD63" s="156"/>
      <c r="AE63" s="156"/>
      <c r="AF63" s="156"/>
      <c r="AG63" s="156"/>
      <c r="AH63" s="156"/>
      <c r="AI63" s="156"/>
      <c r="AJ63" s="156"/>
      <c r="AK63" s="156"/>
      <c r="AL63" s="156"/>
      <c r="AM63" s="156"/>
      <c r="AN63" s="156"/>
      <c r="AO63" s="156"/>
      <c r="AP63" s="156"/>
      <c r="AQ63" s="156"/>
      <c r="AR63" s="156"/>
      <c r="AS63" s="156"/>
      <c r="AT63" s="156"/>
      <c r="AU63" s="156"/>
      <c r="AV63" s="156"/>
      <c r="AW63" s="156"/>
      <c r="AX63" s="156"/>
      <c r="AY63" s="156"/>
      <c r="AZ63" s="7"/>
    </row>
    <row r="64" spans="1:59" ht="8.1" customHeight="1" x14ac:dyDescent="0.2">
      <c r="A64" s="2"/>
      <c r="B64" s="2"/>
      <c r="C64" s="40"/>
      <c r="D64" s="17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2"/>
      <c r="AL64" s="42"/>
      <c r="AM64" s="42"/>
      <c r="AN64" s="42"/>
      <c r="AO64" s="42"/>
      <c r="AP64" s="42"/>
      <c r="AQ64" s="42"/>
      <c r="AR64" s="42"/>
      <c r="AS64" s="100"/>
      <c r="AT64" s="42"/>
      <c r="AU64" s="42"/>
      <c r="AV64" s="42"/>
      <c r="AW64" s="42"/>
      <c r="AX64" s="42"/>
      <c r="AY64" s="42"/>
      <c r="AZ64" s="42"/>
    </row>
    <row r="65" spans="1:59" ht="24.95" customHeight="1" x14ac:dyDescent="0.2">
      <c r="A65" s="155" t="s">
        <v>51</v>
      </c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156"/>
      <c r="Y65" s="156"/>
      <c r="Z65" s="156"/>
      <c r="AA65" s="156"/>
      <c r="AB65" s="156"/>
      <c r="AC65" s="156"/>
      <c r="AD65" s="156"/>
      <c r="AE65" s="156"/>
      <c r="AF65" s="156"/>
      <c r="AG65" s="156"/>
      <c r="AH65" s="156"/>
      <c r="AI65" s="156"/>
      <c r="AJ65" s="156"/>
      <c r="AK65" s="156"/>
      <c r="AL65" s="156"/>
      <c r="AM65" s="156"/>
      <c r="AN65" s="156"/>
      <c r="AO65" s="156"/>
      <c r="AP65" s="156"/>
      <c r="AQ65" s="156"/>
      <c r="AR65" s="156"/>
      <c r="AS65" s="156"/>
      <c r="AT65" s="156"/>
      <c r="AU65" s="156"/>
      <c r="AV65" s="156"/>
      <c r="AW65" s="156"/>
      <c r="AX65" s="156"/>
      <c r="AY65" s="156"/>
      <c r="AZ65" s="7"/>
    </row>
    <row r="66" spans="1:59" ht="8.1" customHeight="1" x14ac:dyDescent="0.2">
      <c r="A66" s="2"/>
      <c r="B66" s="2"/>
      <c r="C66" s="40"/>
      <c r="D66" s="17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  <c r="AF66" s="41"/>
      <c r="AG66" s="41"/>
      <c r="AH66" s="41"/>
      <c r="AI66" s="41"/>
      <c r="AJ66" s="41"/>
      <c r="AK66" s="42"/>
      <c r="AL66" s="42"/>
      <c r="AM66" s="42"/>
      <c r="AN66" s="42"/>
      <c r="AO66" s="42"/>
      <c r="AP66" s="42"/>
      <c r="AQ66" s="42"/>
      <c r="AR66" s="42"/>
      <c r="AS66" s="100"/>
      <c r="AT66" s="42"/>
      <c r="AU66" s="42"/>
      <c r="AV66" s="42"/>
      <c r="AW66" s="42"/>
      <c r="AX66" s="42"/>
      <c r="AY66" s="42"/>
      <c r="AZ66" s="42"/>
    </row>
    <row r="67" spans="1:59" ht="24.95" customHeight="1" x14ac:dyDescent="0.2">
      <c r="A67" s="155" t="s">
        <v>52</v>
      </c>
      <c r="B67" s="156"/>
      <c r="C67" s="156"/>
      <c r="D67" s="156"/>
      <c r="E67" s="156"/>
      <c r="F67" s="156"/>
      <c r="G67" s="156"/>
      <c r="H67" s="156"/>
      <c r="I67" s="156"/>
      <c r="J67" s="156"/>
      <c r="K67" s="156"/>
      <c r="L67" s="156"/>
      <c r="M67" s="156"/>
      <c r="N67" s="156"/>
      <c r="O67" s="156"/>
      <c r="P67" s="156"/>
      <c r="Q67" s="156"/>
      <c r="R67" s="156"/>
      <c r="S67" s="156"/>
      <c r="T67" s="156"/>
      <c r="U67" s="156"/>
      <c r="V67" s="156"/>
      <c r="W67" s="156"/>
      <c r="X67" s="156"/>
      <c r="Y67" s="156"/>
      <c r="Z67" s="156"/>
      <c r="AA67" s="156"/>
      <c r="AB67" s="156"/>
      <c r="AC67" s="156"/>
      <c r="AD67" s="156"/>
      <c r="AE67" s="156"/>
      <c r="AF67" s="156"/>
      <c r="AG67" s="156"/>
      <c r="AH67" s="156"/>
      <c r="AI67" s="156"/>
      <c r="AJ67" s="156"/>
      <c r="AK67" s="156"/>
      <c r="AL67" s="156"/>
      <c r="AM67" s="156"/>
      <c r="AN67" s="156"/>
      <c r="AO67" s="156"/>
      <c r="AP67" s="156"/>
      <c r="AQ67" s="156"/>
      <c r="AR67" s="156"/>
      <c r="AS67" s="156"/>
      <c r="AT67" s="156"/>
      <c r="AU67" s="156"/>
      <c r="AV67" s="156"/>
      <c r="AW67" s="156"/>
      <c r="AX67" s="156"/>
      <c r="AY67" s="156"/>
      <c r="AZ67" s="7"/>
    </row>
    <row r="68" spans="1:59" ht="8.1" customHeight="1" x14ac:dyDescent="0.2">
      <c r="A68" s="2"/>
      <c r="B68" s="2"/>
      <c r="C68" s="40"/>
      <c r="D68" s="17"/>
      <c r="E68" s="41"/>
      <c r="F68" s="41"/>
      <c r="G68" s="41"/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  <c r="AF68" s="41"/>
      <c r="AG68" s="41"/>
      <c r="AH68" s="41"/>
      <c r="AI68" s="41"/>
      <c r="AJ68" s="41"/>
      <c r="AK68" s="42"/>
      <c r="AL68" s="42"/>
      <c r="AM68" s="42"/>
      <c r="AN68" s="42"/>
      <c r="AO68" s="42"/>
      <c r="AP68" s="42"/>
      <c r="AQ68" s="42"/>
      <c r="AR68" s="42"/>
      <c r="AS68" s="100"/>
      <c r="AT68" s="42"/>
      <c r="AU68" s="42"/>
      <c r="AV68" s="42"/>
      <c r="AW68" s="42"/>
      <c r="AX68" s="42"/>
      <c r="AY68" s="42"/>
      <c r="AZ68" s="42"/>
    </row>
    <row r="69" spans="1:59" ht="24.95" customHeight="1" x14ac:dyDescent="0.2">
      <c r="A69" s="155" t="s">
        <v>53</v>
      </c>
      <c r="B69" s="156"/>
      <c r="C69" s="156"/>
      <c r="D69" s="156"/>
      <c r="E69" s="156"/>
      <c r="F69" s="156"/>
      <c r="G69" s="156"/>
      <c r="H69" s="156"/>
      <c r="I69" s="156"/>
      <c r="J69" s="156"/>
      <c r="K69" s="156"/>
      <c r="L69" s="156"/>
      <c r="M69" s="156"/>
      <c r="N69" s="156"/>
      <c r="O69" s="156"/>
      <c r="P69" s="156"/>
      <c r="Q69" s="156"/>
      <c r="R69" s="156"/>
      <c r="S69" s="156"/>
      <c r="T69" s="156"/>
      <c r="U69" s="156"/>
      <c r="V69" s="156"/>
      <c r="W69" s="156"/>
      <c r="X69" s="156"/>
      <c r="Y69" s="156"/>
      <c r="Z69" s="156"/>
      <c r="AA69" s="156"/>
      <c r="AB69" s="156"/>
      <c r="AC69" s="156"/>
      <c r="AD69" s="156"/>
      <c r="AE69" s="156"/>
      <c r="AF69" s="156"/>
      <c r="AG69" s="156"/>
      <c r="AH69" s="156"/>
      <c r="AI69" s="156"/>
      <c r="AJ69" s="156"/>
      <c r="AK69" s="156"/>
      <c r="AL69" s="156"/>
      <c r="AM69" s="156"/>
      <c r="AN69" s="156"/>
      <c r="AO69" s="156"/>
      <c r="AP69" s="156"/>
      <c r="AQ69" s="156"/>
      <c r="AR69" s="156"/>
      <c r="AS69" s="156"/>
      <c r="AT69" s="156"/>
      <c r="AU69" s="156"/>
      <c r="AV69" s="156"/>
      <c r="AW69" s="156"/>
      <c r="AX69" s="156"/>
      <c r="AY69" s="156"/>
      <c r="AZ69" s="7"/>
    </row>
    <row r="71" spans="1:59" s="37" customFormat="1" x14ac:dyDescent="0.2"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B71" s="94"/>
    </row>
    <row r="73" spans="1:59" s="24" customFormat="1" x14ac:dyDescent="0.2">
      <c r="A73" s="108" t="str">
        <f>$A$6</f>
        <v>Set to Base Year 2016=1.0000</v>
      </c>
      <c r="B73" s="6"/>
      <c r="C73" s="38"/>
      <c r="D73" s="6">
        <v>1972</v>
      </c>
      <c r="E73" s="6">
        <v>1973</v>
      </c>
      <c r="F73" s="6">
        <v>1974</v>
      </c>
      <c r="G73" s="6">
        <v>1975</v>
      </c>
      <c r="H73" s="6">
        <v>1976</v>
      </c>
      <c r="I73" s="6">
        <v>1977</v>
      </c>
      <c r="J73" s="6">
        <v>1978</v>
      </c>
      <c r="K73" s="6">
        <v>1979</v>
      </c>
      <c r="L73" s="6">
        <v>1980</v>
      </c>
      <c r="M73" s="6">
        <v>1981</v>
      </c>
      <c r="N73" s="6">
        <v>1982</v>
      </c>
      <c r="O73" s="6">
        <v>1983</v>
      </c>
      <c r="P73" s="6">
        <v>1984</v>
      </c>
      <c r="Q73" s="6">
        <v>1985</v>
      </c>
      <c r="R73" s="6">
        <v>1986</v>
      </c>
      <c r="S73" s="6">
        <v>1987</v>
      </c>
      <c r="T73" s="6">
        <v>1988</v>
      </c>
      <c r="U73" s="6">
        <v>1989</v>
      </c>
      <c r="V73" s="6">
        <v>1990</v>
      </c>
      <c r="W73" s="6">
        <v>1991</v>
      </c>
      <c r="X73" s="6">
        <v>1992</v>
      </c>
      <c r="Y73" s="6">
        <v>1993</v>
      </c>
      <c r="Z73" s="6">
        <v>1994</v>
      </c>
      <c r="AA73" s="6">
        <v>1995</v>
      </c>
      <c r="AB73" s="6">
        <v>1996</v>
      </c>
      <c r="AC73" s="6">
        <v>1997</v>
      </c>
      <c r="AD73" s="6">
        <v>1998</v>
      </c>
      <c r="AE73" s="6">
        <v>1999</v>
      </c>
      <c r="AF73" s="6">
        <v>2000</v>
      </c>
      <c r="AG73" s="6">
        <v>2001</v>
      </c>
      <c r="AH73" s="6">
        <v>2002</v>
      </c>
      <c r="AI73" s="6">
        <v>2003</v>
      </c>
      <c r="AJ73" s="6">
        <v>2004</v>
      </c>
      <c r="AK73" s="6">
        <v>2005</v>
      </c>
      <c r="AL73" s="6">
        <v>2006</v>
      </c>
      <c r="AM73" s="6">
        <v>2007</v>
      </c>
      <c r="AN73" s="6">
        <v>2008</v>
      </c>
      <c r="AO73" s="6">
        <v>2009</v>
      </c>
      <c r="AP73" s="6">
        <v>2010</v>
      </c>
      <c r="AQ73" s="6">
        <v>2011</v>
      </c>
      <c r="AR73" s="6">
        <v>2012</v>
      </c>
      <c r="AS73" s="6">
        <v>2013</v>
      </c>
      <c r="AT73" s="6">
        <v>2014</v>
      </c>
      <c r="AU73" s="6">
        <v>2015</v>
      </c>
      <c r="AV73" s="6">
        <v>2016</v>
      </c>
      <c r="AW73" s="6">
        <v>2017</v>
      </c>
      <c r="AX73" s="6">
        <v>2018</v>
      </c>
      <c r="AY73" s="6">
        <v>2019</v>
      </c>
      <c r="AZ73" s="6">
        <v>2020</v>
      </c>
      <c r="BA73" s="6">
        <v>2021</v>
      </c>
      <c r="BB73" s="6">
        <v>2022</v>
      </c>
      <c r="BC73" s="6">
        <v>2023</v>
      </c>
      <c r="BD73" s="6">
        <v>2024</v>
      </c>
      <c r="BE73" s="6">
        <v>2025</v>
      </c>
      <c r="BF73" s="6">
        <v>2026</v>
      </c>
      <c r="BG73" s="6">
        <v>2027</v>
      </c>
    </row>
    <row r="74" spans="1:59" s="24" customFormat="1" x14ac:dyDescent="0.2">
      <c r="A74" s="27"/>
      <c r="C74" s="66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  <c r="AZ74" s="25"/>
      <c r="BB74" s="95"/>
    </row>
    <row r="75" spans="1:59" s="24" customFormat="1" x14ac:dyDescent="0.2">
      <c r="A75" s="11" t="s">
        <v>21</v>
      </c>
      <c r="B75" s="26"/>
      <c r="C75" s="137" t="s">
        <v>68</v>
      </c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5"/>
      <c r="AY75" s="25"/>
      <c r="AZ75" s="25"/>
      <c r="BB75" s="95"/>
    </row>
    <row r="76" spans="1:59" s="24" customFormat="1" x14ac:dyDescent="0.2">
      <c r="A76" s="152" t="s">
        <v>80</v>
      </c>
      <c r="B76" s="26"/>
      <c r="C76" s="119">
        <v>0.29400247184958106</v>
      </c>
      <c r="D76" s="30">
        <f t="shared" ref="D76:AI76" si="64">D113/$AV113</f>
        <v>0.15567859335267947</v>
      </c>
      <c r="E76" s="30">
        <f t="shared" si="64"/>
        <v>0.16440707427316226</v>
      </c>
      <c r="F76" s="30">
        <f t="shared" si="64"/>
        <v>0.17498329049118719</v>
      </c>
      <c r="G76" s="30">
        <f t="shared" si="64"/>
        <v>0.18908950847168207</v>
      </c>
      <c r="H76" s="30">
        <f t="shared" si="64"/>
        <v>0.20442295362741736</v>
      </c>
      <c r="I76" s="30">
        <f t="shared" si="64"/>
        <v>0.21879116392621523</v>
      </c>
      <c r="J76" s="30">
        <f t="shared" si="64"/>
        <v>0.23386951129832917</v>
      </c>
      <c r="K76" s="30">
        <f t="shared" si="64"/>
        <v>0.25036813281706077</v>
      </c>
      <c r="L76" s="30">
        <f t="shared" si="64"/>
        <v>0.26837617600477059</v>
      </c>
      <c r="M76" s="30">
        <f t="shared" si="64"/>
        <v>0.29554012873962576</v>
      </c>
      <c r="N76" s="30">
        <f t="shared" si="64"/>
        <v>0.32019911459791728</v>
      </c>
      <c r="O76" s="30">
        <f t="shared" si="64"/>
        <v>0.33987114805056945</v>
      </c>
      <c r="P76" s="30">
        <f t="shared" si="64"/>
        <v>0.35926740533332463</v>
      </c>
      <c r="Q76" s="30">
        <f t="shared" si="64"/>
        <v>0.37659534134185496</v>
      </c>
      <c r="R76" s="30">
        <f t="shared" si="64"/>
        <v>0.39215371359354534</v>
      </c>
      <c r="S76" s="30">
        <f t="shared" si="64"/>
        <v>0.40306985365196757</v>
      </c>
      <c r="T76" s="30">
        <f t="shared" si="64"/>
        <v>0.41642201654447913</v>
      </c>
      <c r="U76" s="30">
        <f t="shared" si="64"/>
        <v>0.42883194418984438</v>
      </c>
      <c r="V76" s="30">
        <f t="shared" si="64"/>
        <v>0.44507975686627727</v>
      </c>
      <c r="W76" s="30">
        <f t="shared" si="64"/>
        <v>0.46061514777047435</v>
      </c>
      <c r="X76" s="30">
        <f t="shared" si="64"/>
        <v>0.47339277697570409</v>
      </c>
      <c r="Y76" s="30">
        <f t="shared" si="64"/>
        <v>0.49515611305007429</v>
      </c>
      <c r="Z76" s="30">
        <f t="shared" si="64"/>
        <v>0.51475920246025497</v>
      </c>
      <c r="AA76" s="30">
        <f t="shared" si="64"/>
        <v>0.52928341407482882</v>
      </c>
      <c r="AB76" s="30">
        <f t="shared" si="64"/>
        <v>0.54553122675126164</v>
      </c>
      <c r="AC76" s="30">
        <f t="shared" si="64"/>
        <v>0.56793804055539343</v>
      </c>
      <c r="AD76" s="30">
        <f t="shared" si="64"/>
        <v>0.59236721293876893</v>
      </c>
      <c r="AE76" s="30">
        <f t="shared" si="64"/>
        <v>0.60748893958812333</v>
      </c>
      <c r="AF76" s="30">
        <f t="shared" si="64"/>
        <v>0.62745973055816306</v>
      </c>
      <c r="AG76" s="30">
        <f t="shared" si="64"/>
        <v>0.650326171312124</v>
      </c>
      <c r="AH76" s="30">
        <f t="shared" si="64"/>
        <v>0.66071374037824548</v>
      </c>
      <c r="AI76" s="30">
        <f t="shared" si="64"/>
        <v>0.6830516101399029</v>
      </c>
      <c r="AJ76" s="30">
        <f t="shared" ref="AJ76:BE76" si="65">AJ113/$AV113</f>
        <v>0.70628575245372571</v>
      </c>
      <c r="AK76" s="30">
        <f t="shared" si="65"/>
        <v>0.73623964077403703</v>
      </c>
      <c r="AL76" s="30">
        <f t="shared" si="65"/>
        <v>0.75568186075177601</v>
      </c>
      <c r="AM76" s="30">
        <f t="shared" si="65"/>
        <v>0.76850545265198678</v>
      </c>
      <c r="AN76" s="30">
        <f t="shared" si="65"/>
        <v>0.79525574113199626</v>
      </c>
      <c r="AO76" s="30">
        <f t="shared" si="65"/>
        <v>0.82308969207161609</v>
      </c>
      <c r="AP76" s="30">
        <f t="shared" si="65"/>
        <v>0.85189783129412255</v>
      </c>
      <c r="AQ76" s="30">
        <f t="shared" si="65"/>
        <v>0.88171425538941683</v>
      </c>
      <c r="AR76" s="30">
        <f t="shared" si="65"/>
        <v>0.90155282613567866</v>
      </c>
      <c r="AS76" s="30">
        <f t="shared" si="65"/>
        <v>0.92409164678907041</v>
      </c>
      <c r="AT76" s="30">
        <f t="shared" si="65"/>
        <v>0.94719393795879714</v>
      </c>
      <c r="AU76" s="30">
        <f t="shared" si="65"/>
        <v>0.970873786407767</v>
      </c>
      <c r="AV76" s="30">
        <f t="shared" si="65"/>
        <v>1</v>
      </c>
      <c r="AW76" s="30">
        <f t="shared" si="65"/>
        <v>1.03</v>
      </c>
      <c r="AX76" s="30">
        <f t="shared" si="65"/>
        <v>1.0634749999999999</v>
      </c>
      <c r="AY76" s="30">
        <f t="shared" si="65"/>
        <v>1.0980379375</v>
      </c>
      <c r="AZ76" s="30">
        <f t="shared" si="65"/>
        <v>1.1329167889570695</v>
      </c>
      <c r="BA76" s="30">
        <f t="shared" si="65"/>
        <v>1.1666470843787964</v>
      </c>
      <c r="BB76" s="30">
        <f t="shared" si="65"/>
        <v>1.1996151197230949</v>
      </c>
      <c r="BC76" s="30">
        <f t="shared" si="65"/>
        <v>1.2333953523637498</v>
      </c>
      <c r="BD76" s="30">
        <f t="shared" si="65"/>
        <v>1.2679708495656077</v>
      </c>
      <c r="BE76" s="30">
        <f t="shared" si="65"/>
        <v>1.3041001404644528</v>
      </c>
      <c r="BF76" s="30">
        <f>BF113/$AV113</f>
        <v>1.3414853237197841</v>
      </c>
      <c r="BG76" s="30">
        <f>BG113/$AV113</f>
        <v>1.3794493769209641</v>
      </c>
    </row>
    <row r="77" spans="1:59" s="29" customFormat="1" x14ac:dyDescent="0.2">
      <c r="A77" s="28" t="s">
        <v>16</v>
      </c>
      <c r="B77" s="28" t="s">
        <v>18</v>
      </c>
      <c r="C77" s="120">
        <v>0.24878889082374073</v>
      </c>
      <c r="D77" s="30">
        <f t="shared" ref="D77:AI77" si="66">D116/$AV116</f>
        <v>0.16192184634283319</v>
      </c>
      <c r="E77" s="30">
        <f t="shared" si="66"/>
        <v>0.17187235086634342</v>
      </c>
      <c r="F77" s="30">
        <f t="shared" si="66"/>
        <v>0.18555912680481579</v>
      </c>
      <c r="G77" s="30">
        <f t="shared" si="66"/>
        <v>0.20066519110868605</v>
      </c>
      <c r="H77" s="30">
        <f t="shared" si="66"/>
        <v>0.21275921633267286</v>
      </c>
      <c r="I77" s="30">
        <f t="shared" si="66"/>
        <v>0.22626672772129175</v>
      </c>
      <c r="J77" s="30">
        <f t="shared" si="66"/>
        <v>0.24106406374601264</v>
      </c>
      <c r="K77" s="30">
        <f t="shared" si="66"/>
        <v>0.25862209679027104</v>
      </c>
      <c r="L77" s="30">
        <f t="shared" si="66"/>
        <v>0.27805740380781485</v>
      </c>
      <c r="M77" s="30">
        <f t="shared" si="66"/>
        <v>0.3021306818181817</v>
      </c>
      <c r="N77" s="30">
        <f t="shared" si="66"/>
        <v>0.32300155128588498</v>
      </c>
      <c r="O77" s="30">
        <f t="shared" si="66"/>
        <v>0.34210557466108432</v>
      </c>
      <c r="P77" s="30">
        <f t="shared" si="66"/>
        <v>0.36010531922846872</v>
      </c>
      <c r="Q77" s="30">
        <f t="shared" si="66"/>
        <v>0.37965105412679412</v>
      </c>
      <c r="R77" s="30">
        <f t="shared" si="66"/>
        <v>0.396215236244019</v>
      </c>
      <c r="S77" s="30">
        <f t="shared" si="66"/>
        <v>0.41222727895733641</v>
      </c>
      <c r="T77" s="30">
        <f t="shared" si="66"/>
        <v>0.42580990829346083</v>
      </c>
      <c r="U77" s="30">
        <f t="shared" si="66"/>
        <v>0.44347836921850076</v>
      </c>
      <c r="V77" s="30">
        <f t="shared" si="66"/>
        <v>0.46523266173245609</v>
      </c>
      <c r="W77" s="30">
        <f t="shared" si="66"/>
        <v>0.48544096391547042</v>
      </c>
      <c r="X77" s="30">
        <f t="shared" si="66"/>
        <v>0.49615246835127591</v>
      </c>
      <c r="Y77" s="30">
        <f t="shared" si="66"/>
        <v>0.51150194377990421</v>
      </c>
      <c r="Z77" s="30">
        <f t="shared" si="66"/>
        <v>0.52685141920853262</v>
      </c>
      <c r="AA77" s="30">
        <f t="shared" si="66"/>
        <v>0.54352602920653903</v>
      </c>
      <c r="AB77" s="30">
        <f t="shared" si="66"/>
        <v>0.56417604291267942</v>
      </c>
      <c r="AC77" s="30">
        <f t="shared" si="66"/>
        <v>0.58802846516148322</v>
      </c>
      <c r="AD77" s="30">
        <f t="shared" si="66"/>
        <v>0.61607714687998394</v>
      </c>
      <c r="AE77" s="30">
        <f t="shared" si="66"/>
        <v>0.64070256429425831</v>
      </c>
      <c r="AF77" s="30">
        <f t="shared" si="66"/>
        <v>0.66830953448963315</v>
      </c>
      <c r="AG77" s="30">
        <f t="shared" si="66"/>
        <v>0.6923828125</v>
      </c>
      <c r="AH77" s="30">
        <f t="shared" si="66"/>
        <v>0.7177734375</v>
      </c>
      <c r="AI77" s="30">
        <f t="shared" si="66"/>
        <v>0.74882812499999996</v>
      </c>
      <c r="AJ77" s="30">
        <f t="shared" ref="AJ77:BE77" si="67">AJ116/$AV116</f>
        <v>0.76347656249999996</v>
      </c>
      <c r="AK77" s="30">
        <f t="shared" si="67"/>
        <v>0.77812499999999996</v>
      </c>
      <c r="AL77" s="30">
        <f t="shared" si="67"/>
        <v>0.79960937499999996</v>
      </c>
      <c r="AM77" s="30">
        <f t="shared" si="67"/>
        <v>0.82636718750000004</v>
      </c>
      <c r="AN77" s="30">
        <f t="shared" si="67"/>
        <v>0.85332031249999996</v>
      </c>
      <c r="AO77" s="30">
        <f t="shared" si="67"/>
        <v>0.86289062500000002</v>
      </c>
      <c r="AP77" s="30">
        <f t="shared" si="67"/>
        <v>0.88007812500000004</v>
      </c>
      <c r="AQ77" s="30">
        <f t="shared" si="67"/>
        <v>0.89492187499999998</v>
      </c>
      <c r="AR77" s="30">
        <f t="shared" si="67"/>
        <v>0.91015625</v>
      </c>
      <c r="AS77" s="30">
        <f t="shared" si="67"/>
        <v>0.93046874999999996</v>
      </c>
      <c r="AT77" s="30">
        <f t="shared" si="67"/>
        <v>0.95195312499999996</v>
      </c>
      <c r="AU77" s="30">
        <f t="shared" si="67"/>
        <v>0.9755859375</v>
      </c>
      <c r="AV77" s="30">
        <f t="shared" si="67"/>
        <v>1</v>
      </c>
      <c r="AW77" s="30">
        <f t="shared" si="67"/>
        <v>1.0275984375</v>
      </c>
      <c r="AX77" s="30">
        <f t="shared" si="67"/>
        <v>1.0561687500000001</v>
      </c>
      <c r="AY77" s="30">
        <f t="shared" si="67"/>
        <v>1.08664609375</v>
      </c>
      <c r="AZ77" s="30">
        <f t="shared" si="67"/>
        <v>1.1188617187500001</v>
      </c>
      <c r="BA77" s="30">
        <f t="shared" si="67"/>
        <v>1.15270546875</v>
      </c>
      <c r="BB77" s="30">
        <f t="shared" si="67"/>
        <v>1.18736484375</v>
      </c>
      <c r="BC77" s="30">
        <f t="shared" si="67"/>
        <v>1.2230921875</v>
      </c>
      <c r="BD77" s="30">
        <f t="shared" si="67"/>
        <v>1.2597921875</v>
      </c>
      <c r="BE77" s="30">
        <f t="shared" si="67"/>
        <v>1.2972804687499999</v>
      </c>
      <c r="BF77" s="30">
        <f>BF116/$AV116</f>
        <v>1.3355445312500001</v>
      </c>
      <c r="BG77" s="30">
        <f>BG116/$AV116</f>
        <v>1.3741937500000001</v>
      </c>
    </row>
    <row r="78" spans="1:59" s="29" customFormat="1" x14ac:dyDescent="0.2">
      <c r="A78" s="28" t="s">
        <v>17</v>
      </c>
      <c r="B78" s="28" t="s">
        <v>19</v>
      </c>
      <c r="C78" s="120">
        <v>0.4572086373266781</v>
      </c>
      <c r="D78" s="30">
        <f t="shared" ref="D78:AI78" si="68">D117/$AV117</f>
        <v>0.15301360570509676</v>
      </c>
      <c r="E78" s="30">
        <f t="shared" si="68"/>
        <v>0.16241667644622457</v>
      </c>
      <c r="F78" s="30">
        <f t="shared" si="68"/>
        <v>0.17535046508671301</v>
      </c>
      <c r="G78" s="30">
        <f t="shared" si="68"/>
        <v>0.18987544350664512</v>
      </c>
      <c r="H78" s="30">
        <f t="shared" si="68"/>
        <v>0.20188162029245429</v>
      </c>
      <c r="I78" s="30">
        <f t="shared" si="68"/>
        <v>0.21524827736366203</v>
      </c>
      <c r="J78" s="30">
        <f t="shared" si="68"/>
        <v>0.22959063372524915</v>
      </c>
      <c r="K78" s="30">
        <f t="shared" si="68"/>
        <v>0.24698215246292174</v>
      </c>
      <c r="L78" s="30">
        <f t="shared" si="68"/>
        <v>0.27363409026870572</v>
      </c>
      <c r="M78" s="30">
        <f t="shared" si="68"/>
        <v>0.30220587105202495</v>
      </c>
      <c r="N78" s="30">
        <f t="shared" si="68"/>
        <v>0.32818021721867885</v>
      </c>
      <c r="O78" s="30">
        <f t="shared" si="68"/>
        <v>0.34975021773098697</v>
      </c>
      <c r="P78" s="30">
        <f t="shared" si="68"/>
        <v>0.37007796690489003</v>
      </c>
      <c r="Q78" s="30">
        <f t="shared" si="68"/>
        <v>0.38554964266502734</v>
      </c>
      <c r="R78" s="30">
        <f t="shared" si="68"/>
        <v>0.39977906708675942</v>
      </c>
      <c r="S78" s="30">
        <f t="shared" si="68"/>
        <v>0.41683179000486698</v>
      </c>
      <c r="T78" s="30">
        <f t="shared" si="68"/>
        <v>0.43580435590050981</v>
      </c>
      <c r="U78" s="30">
        <f t="shared" si="68"/>
        <v>0.45556744537513771</v>
      </c>
      <c r="V78" s="30">
        <f t="shared" si="68"/>
        <v>0.47758917364686604</v>
      </c>
      <c r="W78" s="30">
        <f t="shared" si="68"/>
        <v>0.49825571864033402</v>
      </c>
      <c r="X78" s="30">
        <f t="shared" si="68"/>
        <v>0.51756708035554189</v>
      </c>
      <c r="Y78" s="30">
        <f t="shared" si="68"/>
        <v>0.53461980327364944</v>
      </c>
      <c r="Z78" s="30">
        <f t="shared" si="68"/>
        <v>0.54986561515407661</v>
      </c>
      <c r="AA78" s="30">
        <f t="shared" si="68"/>
        <v>0.56409503957580875</v>
      </c>
      <c r="AB78" s="30">
        <f t="shared" si="68"/>
        <v>0.58284174159174151</v>
      </c>
      <c r="AC78" s="30">
        <f t="shared" si="68"/>
        <v>0.60068498808883419</v>
      </c>
      <c r="AD78" s="30">
        <f t="shared" si="68"/>
        <v>0.62270671636056252</v>
      </c>
      <c r="AE78" s="30">
        <f t="shared" si="68"/>
        <v>0.64280860165475551</v>
      </c>
      <c r="AF78" s="30">
        <f t="shared" si="68"/>
        <v>0.66765362842285914</v>
      </c>
      <c r="AG78" s="30">
        <f t="shared" si="68"/>
        <v>0.69566074950690338</v>
      </c>
      <c r="AH78" s="30">
        <f t="shared" si="68"/>
        <v>0.71597633136094674</v>
      </c>
      <c r="AI78" s="30">
        <f t="shared" si="68"/>
        <v>0.73491124260355034</v>
      </c>
      <c r="AJ78" s="30">
        <f t="shared" ref="AJ78:BE78" si="69">AJ117/$AV117</f>
        <v>0.75917159763313602</v>
      </c>
      <c r="AK78" s="30">
        <f t="shared" si="69"/>
        <v>0.78224852071005924</v>
      </c>
      <c r="AL78" s="30">
        <f t="shared" si="69"/>
        <v>0.80828402366863905</v>
      </c>
      <c r="AM78" s="30">
        <f t="shared" si="69"/>
        <v>0.83964497041420116</v>
      </c>
      <c r="AN78" s="30">
        <f t="shared" si="69"/>
        <v>0.86686390532544377</v>
      </c>
      <c r="AO78" s="30">
        <f t="shared" si="69"/>
        <v>0.88284023668639056</v>
      </c>
      <c r="AP78" s="30">
        <f t="shared" si="69"/>
        <v>0.89546351084812625</v>
      </c>
      <c r="AQ78" s="30">
        <f t="shared" si="69"/>
        <v>0.91025641025641024</v>
      </c>
      <c r="AR78" s="30">
        <f t="shared" si="69"/>
        <v>0.92662721893491129</v>
      </c>
      <c r="AS78" s="30">
        <f t="shared" si="69"/>
        <v>0.94477317554240636</v>
      </c>
      <c r="AT78" s="30">
        <f t="shared" si="69"/>
        <v>0.96193293885601572</v>
      </c>
      <c r="AU78" s="30">
        <f t="shared" si="69"/>
        <v>0.98126232741617359</v>
      </c>
      <c r="AV78" s="30">
        <f t="shared" si="69"/>
        <v>1</v>
      </c>
      <c r="AW78" s="30">
        <f t="shared" si="69"/>
        <v>1.0222366863905326</v>
      </c>
      <c r="AX78" s="30">
        <f t="shared" si="69"/>
        <v>1.0524291913214989</v>
      </c>
      <c r="AY78" s="30">
        <f t="shared" si="69"/>
        <v>1.0831715976331362</v>
      </c>
      <c r="AZ78" s="30">
        <f t="shared" si="69"/>
        <v>1.1141712031558186</v>
      </c>
      <c r="BA78" s="30">
        <f t="shared" si="69"/>
        <v>1.1462863905325444</v>
      </c>
      <c r="BB78" s="30">
        <f t="shared" si="69"/>
        <v>1.1792078895463509</v>
      </c>
      <c r="BC78" s="30">
        <f t="shared" si="69"/>
        <v>1.2128489151873767</v>
      </c>
      <c r="BD78" s="30">
        <f t="shared" si="69"/>
        <v>1.2471668639053253</v>
      </c>
      <c r="BE78" s="30">
        <f t="shared" si="69"/>
        <v>1.2818982248520712</v>
      </c>
      <c r="BF78" s="30">
        <f>BF117/$AV117</f>
        <v>1.3168646942800788</v>
      </c>
      <c r="BG78" s="30">
        <f>BG117/$AV117</f>
        <v>1.3520252465483236</v>
      </c>
    </row>
    <row r="79" spans="1:59" s="24" customFormat="1" x14ac:dyDescent="0.2">
      <c r="A79" s="11" t="s">
        <v>21</v>
      </c>
      <c r="B79" s="26"/>
      <c r="C79" s="137" t="s">
        <v>67</v>
      </c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5"/>
      <c r="AY79" s="25"/>
      <c r="AZ79" s="25"/>
      <c r="BB79" s="95"/>
    </row>
    <row r="80" spans="1:59" s="24" customFormat="1" x14ac:dyDescent="0.2">
      <c r="A80" s="27" t="s">
        <v>79</v>
      </c>
      <c r="B80" s="26"/>
      <c r="C80" s="119">
        <v>0.5061877656375835</v>
      </c>
      <c r="D80" s="30">
        <f t="shared" ref="D80:AI80" si="70">D114/$AV114</f>
        <v>0.15492011616648474</v>
      </c>
      <c r="E80" s="30">
        <f t="shared" si="70"/>
        <v>0.16360607130673177</v>
      </c>
      <c r="F80" s="30">
        <f t="shared" si="70"/>
        <v>0.17413075944665118</v>
      </c>
      <c r="G80" s="30">
        <f t="shared" si="70"/>
        <v>0.18816825092922962</v>
      </c>
      <c r="H80" s="30">
        <f t="shared" si="70"/>
        <v>0.20342699044891094</v>
      </c>
      <c r="I80" s="30">
        <f t="shared" si="70"/>
        <v>0.217725197804572</v>
      </c>
      <c r="J80" s="30">
        <f t="shared" si="70"/>
        <v>0.23273008239518869</v>
      </c>
      <c r="K80" s="30">
        <f t="shared" si="70"/>
        <v>0.24914832145570223</v>
      </c>
      <c r="L80" s="30">
        <f t="shared" si="70"/>
        <v>0.26706862817539978</v>
      </c>
      <c r="M80" s="30">
        <f t="shared" si="70"/>
        <v>0.29410023619931841</v>
      </c>
      <c r="N80" s="30">
        <f t="shared" si="70"/>
        <v>0.31863908172357025</v>
      </c>
      <c r="O80" s="30">
        <f t="shared" si="70"/>
        <v>0.338215271629216</v>
      </c>
      <c r="P80" s="30">
        <f t="shared" si="70"/>
        <v>0.357517028966091</v>
      </c>
      <c r="Q80" s="30">
        <f t="shared" si="70"/>
        <v>0.37476054203718806</v>
      </c>
      <c r="R80" s="30">
        <f t="shared" si="70"/>
        <v>0.39024311279200535</v>
      </c>
      <c r="S80" s="30">
        <f t="shared" si="70"/>
        <v>0.40110606863917986</v>
      </c>
      <c r="T80" s="30">
        <f t="shared" si="70"/>
        <v>0.41439317884382837</v>
      </c>
      <c r="U80" s="30">
        <f t="shared" si="70"/>
        <v>0.42674264443851201</v>
      </c>
      <c r="V80" s="30">
        <f t="shared" si="70"/>
        <v>0.44291129661525608</v>
      </c>
      <c r="W80" s="30">
        <f t="shared" si="70"/>
        <v>0.45837099798934061</v>
      </c>
      <c r="X80" s="30">
        <f t="shared" si="70"/>
        <v>0.47108637367572037</v>
      </c>
      <c r="Y80" s="30">
        <f t="shared" si="70"/>
        <v>0.49274367722787665</v>
      </c>
      <c r="Z80" s="30">
        <f t="shared" si="70"/>
        <v>0.5122512589913325</v>
      </c>
      <c r="AA80" s="30">
        <f t="shared" si="70"/>
        <v>0.52670470761325661</v>
      </c>
      <c r="AB80" s="30">
        <f t="shared" si="70"/>
        <v>0.54287335979000073</v>
      </c>
      <c r="AC80" s="30">
        <f t="shared" si="70"/>
        <v>0.56517100600262393</v>
      </c>
      <c r="AD80" s="30">
        <f t="shared" si="70"/>
        <v>0.58948115771956511</v>
      </c>
      <c r="AE80" s="30">
        <f t="shared" si="70"/>
        <v>0.60452921024049622</v>
      </c>
      <c r="AF80" s="30">
        <f t="shared" si="70"/>
        <v>0.62440270209564275</v>
      </c>
      <c r="AG80" s="30">
        <f t="shared" si="70"/>
        <v>0.64715773592288472</v>
      </c>
      <c r="AH80" s="30">
        <f t="shared" si="70"/>
        <v>0.6574946960132505</v>
      </c>
      <c r="AI80" s="30">
        <f t="shared" si="70"/>
        <v>0.67972373408368092</v>
      </c>
      <c r="AJ80" s="30">
        <f t="shared" ref="AJ80:BE80" si="71">AJ114/$AV114</f>
        <v>0.70284467800261641</v>
      </c>
      <c r="AK80" s="30">
        <f t="shared" si="71"/>
        <v>0.7326526288472639</v>
      </c>
      <c r="AL80" s="30">
        <f t="shared" si="71"/>
        <v>0.75200012494560164</v>
      </c>
      <c r="AM80" s="30">
        <f t="shared" si="71"/>
        <v>0.76476123939344143</v>
      </c>
      <c r="AN80" s="30">
        <f t="shared" si="71"/>
        <v>0.79138119856420386</v>
      </c>
      <c r="AO80" s="30">
        <f t="shared" si="71"/>
        <v>0.81907954051395093</v>
      </c>
      <c r="AP80" s="30">
        <f t="shared" si="71"/>
        <v>0.84774732443193912</v>
      </c>
      <c r="AQ80" s="30">
        <f t="shared" si="71"/>
        <v>0.87741848078705698</v>
      </c>
      <c r="AR80" s="30">
        <f t="shared" si="71"/>
        <v>0.90154748900870096</v>
      </c>
      <c r="AS80" s="30">
        <f t="shared" si="71"/>
        <v>0.9263400449564404</v>
      </c>
      <c r="AT80" s="30">
        <f t="shared" si="71"/>
        <v>0.94949854608035134</v>
      </c>
      <c r="AU80" s="30">
        <f t="shared" si="71"/>
        <v>0.97323600973236002</v>
      </c>
      <c r="AV80" s="30">
        <f t="shared" si="71"/>
        <v>1</v>
      </c>
      <c r="AW80" s="30">
        <f t="shared" si="71"/>
        <v>1.0275000000000001</v>
      </c>
      <c r="AX80" s="30">
        <f t="shared" si="71"/>
        <v>1.0583250000000002</v>
      </c>
      <c r="AY80" s="30">
        <f t="shared" si="71"/>
        <v>1.0940798451313209</v>
      </c>
      <c r="AZ80" s="30">
        <f t="shared" si="71"/>
        <v>1.1288329689508783</v>
      </c>
      <c r="BA80" s="30">
        <f t="shared" si="71"/>
        <v>1.1624416769298196</v>
      </c>
      <c r="BB80" s="30">
        <f t="shared" si="71"/>
        <v>1.1952908725467735</v>
      </c>
      <c r="BC80" s="30">
        <f t="shared" si="71"/>
        <v>1.2289493377361764</v>
      </c>
      <c r="BD80" s="30">
        <f t="shared" si="71"/>
        <v>1.2634002008002287</v>
      </c>
      <c r="BE80" s="30">
        <f t="shared" si="71"/>
        <v>1.2993992566081825</v>
      </c>
      <c r="BF80" s="30">
        <f>BF114/$AV114</f>
        <v>1.336649677663146</v>
      </c>
      <c r="BG80" s="30">
        <f>BG114/$AV114</f>
        <v>1.3744768820140925</v>
      </c>
    </row>
    <row r="81" spans="1:59" s="29" customFormat="1" x14ac:dyDescent="0.2">
      <c r="A81" s="28" t="s">
        <v>16</v>
      </c>
      <c r="B81" s="28" t="s">
        <v>18</v>
      </c>
      <c r="C81" s="120">
        <v>0.20178734766876766</v>
      </c>
      <c r="D81" s="30">
        <f t="shared" ref="D81:AI81" si="72">D116/$AV116</f>
        <v>0.16192184634283319</v>
      </c>
      <c r="E81" s="30">
        <f t="shared" si="72"/>
        <v>0.17187235086634342</v>
      </c>
      <c r="F81" s="30">
        <f t="shared" si="72"/>
        <v>0.18555912680481579</v>
      </c>
      <c r="G81" s="30">
        <f t="shared" si="72"/>
        <v>0.20066519110868605</v>
      </c>
      <c r="H81" s="30">
        <f t="shared" si="72"/>
        <v>0.21275921633267286</v>
      </c>
      <c r="I81" s="30">
        <f t="shared" si="72"/>
        <v>0.22626672772129175</v>
      </c>
      <c r="J81" s="30">
        <f t="shared" si="72"/>
        <v>0.24106406374601264</v>
      </c>
      <c r="K81" s="30">
        <f t="shared" si="72"/>
        <v>0.25862209679027104</v>
      </c>
      <c r="L81" s="30">
        <f t="shared" si="72"/>
        <v>0.27805740380781485</v>
      </c>
      <c r="M81" s="30">
        <f t="shared" si="72"/>
        <v>0.3021306818181817</v>
      </c>
      <c r="N81" s="30">
        <f t="shared" si="72"/>
        <v>0.32300155128588498</v>
      </c>
      <c r="O81" s="30">
        <f t="shared" si="72"/>
        <v>0.34210557466108432</v>
      </c>
      <c r="P81" s="30">
        <f t="shared" si="72"/>
        <v>0.36010531922846872</v>
      </c>
      <c r="Q81" s="30">
        <f t="shared" si="72"/>
        <v>0.37965105412679412</v>
      </c>
      <c r="R81" s="30">
        <f t="shared" si="72"/>
        <v>0.396215236244019</v>
      </c>
      <c r="S81" s="30">
        <f t="shared" si="72"/>
        <v>0.41222727895733641</v>
      </c>
      <c r="T81" s="30">
        <f t="shared" si="72"/>
        <v>0.42580990829346083</v>
      </c>
      <c r="U81" s="30">
        <f t="shared" si="72"/>
        <v>0.44347836921850076</v>
      </c>
      <c r="V81" s="30">
        <f t="shared" si="72"/>
        <v>0.46523266173245609</v>
      </c>
      <c r="W81" s="30">
        <f t="shared" si="72"/>
        <v>0.48544096391547042</v>
      </c>
      <c r="X81" s="30">
        <f t="shared" si="72"/>
        <v>0.49615246835127591</v>
      </c>
      <c r="Y81" s="30">
        <f t="shared" si="72"/>
        <v>0.51150194377990421</v>
      </c>
      <c r="Z81" s="30">
        <f t="shared" si="72"/>
        <v>0.52685141920853262</v>
      </c>
      <c r="AA81" s="30">
        <f t="shared" si="72"/>
        <v>0.54352602920653903</v>
      </c>
      <c r="AB81" s="30">
        <f t="shared" si="72"/>
        <v>0.56417604291267942</v>
      </c>
      <c r="AC81" s="30">
        <f t="shared" si="72"/>
        <v>0.58802846516148322</v>
      </c>
      <c r="AD81" s="30">
        <f t="shared" si="72"/>
        <v>0.61607714687998394</v>
      </c>
      <c r="AE81" s="30">
        <f t="shared" si="72"/>
        <v>0.64070256429425831</v>
      </c>
      <c r="AF81" s="30">
        <f t="shared" si="72"/>
        <v>0.66830953448963315</v>
      </c>
      <c r="AG81" s="30">
        <f t="shared" si="72"/>
        <v>0.6923828125</v>
      </c>
      <c r="AH81" s="30">
        <f t="shared" si="72"/>
        <v>0.7177734375</v>
      </c>
      <c r="AI81" s="30">
        <f t="shared" si="72"/>
        <v>0.74882812499999996</v>
      </c>
      <c r="AJ81" s="30">
        <f t="shared" ref="AJ81:BE81" si="73">AJ116/$AV116</f>
        <v>0.76347656249999996</v>
      </c>
      <c r="AK81" s="30">
        <f t="shared" si="73"/>
        <v>0.77812499999999996</v>
      </c>
      <c r="AL81" s="30">
        <f t="shared" si="73"/>
        <v>0.79960937499999996</v>
      </c>
      <c r="AM81" s="30">
        <f t="shared" si="73"/>
        <v>0.82636718750000004</v>
      </c>
      <c r="AN81" s="30">
        <f t="shared" si="73"/>
        <v>0.85332031249999996</v>
      </c>
      <c r="AO81" s="30">
        <f t="shared" si="73"/>
        <v>0.86289062500000002</v>
      </c>
      <c r="AP81" s="30">
        <f t="shared" si="73"/>
        <v>0.88007812500000004</v>
      </c>
      <c r="AQ81" s="30">
        <f t="shared" si="73"/>
        <v>0.89492187499999998</v>
      </c>
      <c r="AR81" s="30">
        <f t="shared" si="73"/>
        <v>0.91015625</v>
      </c>
      <c r="AS81" s="30">
        <f t="shared" si="73"/>
        <v>0.93046874999999996</v>
      </c>
      <c r="AT81" s="30">
        <f t="shared" si="73"/>
        <v>0.95195312499999996</v>
      </c>
      <c r="AU81" s="30">
        <f t="shared" si="73"/>
        <v>0.9755859375</v>
      </c>
      <c r="AV81" s="30">
        <f t="shared" si="73"/>
        <v>1</v>
      </c>
      <c r="AW81" s="30">
        <f t="shared" si="73"/>
        <v>1.0275984375</v>
      </c>
      <c r="AX81" s="30">
        <f t="shared" si="73"/>
        <v>1.0561687500000001</v>
      </c>
      <c r="AY81" s="30">
        <f t="shared" si="73"/>
        <v>1.08664609375</v>
      </c>
      <c r="AZ81" s="30">
        <f t="shared" si="73"/>
        <v>1.1188617187500001</v>
      </c>
      <c r="BA81" s="30">
        <f t="shared" si="73"/>
        <v>1.15270546875</v>
      </c>
      <c r="BB81" s="30">
        <f t="shared" si="73"/>
        <v>1.18736484375</v>
      </c>
      <c r="BC81" s="30">
        <f t="shared" si="73"/>
        <v>1.2230921875</v>
      </c>
      <c r="BD81" s="30">
        <f t="shared" si="73"/>
        <v>1.2597921875</v>
      </c>
      <c r="BE81" s="30">
        <f t="shared" si="73"/>
        <v>1.2972804687499999</v>
      </c>
      <c r="BF81" s="30">
        <f>BF116/$AV116</f>
        <v>1.3355445312500001</v>
      </c>
      <c r="BG81" s="30">
        <f>BG116/$AV116</f>
        <v>1.3741937500000001</v>
      </c>
    </row>
    <row r="82" spans="1:59" s="29" customFormat="1" x14ac:dyDescent="0.2">
      <c r="A82" s="28" t="s">
        <v>17</v>
      </c>
      <c r="B82" s="28" t="s">
        <v>19</v>
      </c>
      <c r="C82" s="120">
        <v>0.29202488669364879</v>
      </c>
      <c r="D82" s="30">
        <f t="shared" ref="D82:AI82" si="74">D117/$AV117</f>
        <v>0.15301360570509676</v>
      </c>
      <c r="E82" s="30">
        <f t="shared" si="74"/>
        <v>0.16241667644622457</v>
      </c>
      <c r="F82" s="30">
        <f t="shared" si="74"/>
        <v>0.17535046508671301</v>
      </c>
      <c r="G82" s="30">
        <f t="shared" si="74"/>
        <v>0.18987544350664512</v>
      </c>
      <c r="H82" s="30">
        <f t="shared" si="74"/>
        <v>0.20188162029245429</v>
      </c>
      <c r="I82" s="30">
        <f t="shared" si="74"/>
        <v>0.21524827736366203</v>
      </c>
      <c r="J82" s="30">
        <f t="shared" si="74"/>
        <v>0.22959063372524915</v>
      </c>
      <c r="K82" s="30">
        <f t="shared" si="74"/>
        <v>0.24698215246292174</v>
      </c>
      <c r="L82" s="30">
        <f t="shared" si="74"/>
        <v>0.27363409026870572</v>
      </c>
      <c r="M82" s="30">
        <f t="shared" si="74"/>
        <v>0.30220587105202495</v>
      </c>
      <c r="N82" s="30">
        <f t="shared" si="74"/>
        <v>0.32818021721867885</v>
      </c>
      <c r="O82" s="30">
        <f t="shared" si="74"/>
        <v>0.34975021773098697</v>
      </c>
      <c r="P82" s="30">
        <f t="shared" si="74"/>
        <v>0.37007796690489003</v>
      </c>
      <c r="Q82" s="30">
        <f t="shared" si="74"/>
        <v>0.38554964266502734</v>
      </c>
      <c r="R82" s="30">
        <f t="shared" si="74"/>
        <v>0.39977906708675942</v>
      </c>
      <c r="S82" s="30">
        <f t="shared" si="74"/>
        <v>0.41683179000486698</v>
      </c>
      <c r="T82" s="30">
        <f t="shared" si="74"/>
        <v>0.43580435590050981</v>
      </c>
      <c r="U82" s="30">
        <f t="shared" si="74"/>
        <v>0.45556744537513771</v>
      </c>
      <c r="V82" s="30">
        <f t="shared" si="74"/>
        <v>0.47758917364686604</v>
      </c>
      <c r="W82" s="30">
        <f t="shared" si="74"/>
        <v>0.49825571864033402</v>
      </c>
      <c r="X82" s="30">
        <f t="shared" si="74"/>
        <v>0.51756708035554189</v>
      </c>
      <c r="Y82" s="30">
        <f t="shared" si="74"/>
        <v>0.53461980327364944</v>
      </c>
      <c r="Z82" s="30">
        <f t="shared" si="74"/>
        <v>0.54986561515407661</v>
      </c>
      <c r="AA82" s="30">
        <f t="shared" si="74"/>
        <v>0.56409503957580875</v>
      </c>
      <c r="AB82" s="30">
        <f t="shared" si="74"/>
        <v>0.58284174159174151</v>
      </c>
      <c r="AC82" s="30">
        <f t="shared" si="74"/>
        <v>0.60068498808883419</v>
      </c>
      <c r="AD82" s="30">
        <f t="shared" si="74"/>
        <v>0.62270671636056252</v>
      </c>
      <c r="AE82" s="30">
        <f t="shared" si="74"/>
        <v>0.64280860165475551</v>
      </c>
      <c r="AF82" s="30">
        <f t="shared" si="74"/>
        <v>0.66765362842285914</v>
      </c>
      <c r="AG82" s="30">
        <f t="shared" si="74"/>
        <v>0.69566074950690338</v>
      </c>
      <c r="AH82" s="30">
        <f t="shared" si="74"/>
        <v>0.71597633136094674</v>
      </c>
      <c r="AI82" s="30">
        <f t="shared" si="74"/>
        <v>0.73491124260355034</v>
      </c>
      <c r="AJ82" s="30">
        <f t="shared" ref="AJ82:BE82" si="75">AJ117/$AV117</f>
        <v>0.75917159763313602</v>
      </c>
      <c r="AK82" s="30">
        <f t="shared" si="75"/>
        <v>0.78224852071005924</v>
      </c>
      <c r="AL82" s="30">
        <f t="shared" si="75"/>
        <v>0.80828402366863905</v>
      </c>
      <c r="AM82" s="30">
        <f t="shared" si="75"/>
        <v>0.83964497041420116</v>
      </c>
      <c r="AN82" s="30">
        <f t="shared" si="75"/>
        <v>0.86686390532544377</v>
      </c>
      <c r="AO82" s="30">
        <f t="shared" si="75"/>
        <v>0.88284023668639056</v>
      </c>
      <c r="AP82" s="30">
        <f t="shared" si="75"/>
        <v>0.89546351084812625</v>
      </c>
      <c r="AQ82" s="30">
        <f t="shared" si="75"/>
        <v>0.91025641025641024</v>
      </c>
      <c r="AR82" s="30">
        <f t="shared" si="75"/>
        <v>0.92662721893491129</v>
      </c>
      <c r="AS82" s="30">
        <f t="shared" si="75"/>
        <v>0.94477317554240636</v>
      </c>
      <c r="AT82" s="30">
        <f t="shared" si="75"/>
        <v>0.96193293885601572</v>
      </c>
      <c r="AU82" s="30">
        <f t="shared" si="75"/>
        <v>0.98126232741617359</v>
      </c>
      <c r="AV82" s="30">
        <f t="shared" si="75"/>
        <v>1</v>
      </c>
      <c r="AW82" s="30">
        <f t="shared" si="75"/>
        <v>1.0222366863905326</v>
      </c>
      <c r="AX82" s="30">
        <f t="shared" si="75"/>
        <v>1.0524291913214989</v>
      </c>
      <c r="AY82" s="30">
        <f t="shared" si="75"/>
        <v>1.0831715976331362</v>
      </c>
      <c r="AZ82" s="30">
        <f t="shared" si="75"/>
        <v>1.1141712031558186</v>
      </c>
      <c r="BA82" s="30">
        <f t="shared" si="75"/>
        <v>1.1462863905325444</v>
      </c>
      <c r="BB82" s="30">
        <f t="shared" si="75"/>
        <v>1.1792078895463509</v>
      </c>
      <c r="BC82" s="30">
        <f t="shared" si="75"/>
        <v>1.2128489151873767</v>
      </c>
      <c r="BD82" s="30">
        <f t="shared" si="75"/>
        <v>1.2471668639053253</v>
      </c>
      <c r="BE82" s="30">
        <f t="shared" si="75"/>
        <v>1.2818982248520712</v>
      </c>
      <c r="BF82" s="30">
        <f>BF117/$AV117</f>
        <v>1.3168646942800788</v>
      </c>
      <c r="BG82" s="30">
        <f>BG117/$AV117</f>
        <v>1.3520252465483236</v>
      </c>
    </row>
    <row r="83" spans="1:59" s="24" customFormat="1" x14ac:dyDescent="0.2">
      <c r="A83" s="31" t="s">
        <v>39</v>
      </c>
      <c r="B83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30"/>
      <c r="AT83" s="30"/>
      <c r="AU83" s="30"/>
      <c r="AV83" s="30"/>
      <c r="AW83" s="30"/>
      <c r="AX83" s="30"/>
      <c r="AY83" s="30"/>
      <c r="AZ83" s="30"/>
      <c r="BA83" s="30"/>
      <c r="BB83" s="30"/>
      <c r="BC83" s="30"/>
      <c r="BD83" s="30"/>
      <c r="BE83" s="30"/>
      <c r="BF83" s="30"/>
      <c r="BG83" s="30"/>
    </row>
    <row r="84" spans="1:59" s="24" customFormat="1" x14ac:dyDescent="0.2">
      <c r="A84" s="32" t="s">
        <v>4</v>
      </c>
      <c r="B84"/>
      <c r="C84" s="1"/>
      <c r="D84" s="30">
        <f t="shared" ref="D84:AI84" si="76">D119/$AV119</f>
        <v>0.15727475580587824</v>
      </c>
      <c r="E84" s="30">
        <f t="shared" si="76"/>
        <v>0.16558467805777885</v>
      </c>
      <c r="F84" s="30">
        <f t="shared" si="76"/>
        <v>0.19914829653861471</v>
      </c>
      <c r="G84" s="30">
        <f t="shared" si="76"/>
        <v>0.22699079138424416</v>
      </c>
      <c r="H84" s="30">
        <f t="shared" si="76"/>
        <v>0.23851094814331564</v>
      </c>
      <c r="I84" s="30">
        <f t="shared" si="76"/>
        <v>0.25618241342206977</v>
      </c>
      <c r="J84" s="30">
        <f t="shared" si="76"/>
        <v>0.27727279148511313</v>
      </c>
      <c r="K84" s="30">
        <f t="shared" si="76"/>
        <v>0.30548027010032897</v>
      </c>
      <c r="L84" s="30">
        <f t="shared" si="76"/>
        <v>0.34473420911589348</v>
      </c>
      <c r="M84" s="30">
        <f t="shared" si="76"/>
        <v>0.37926133268045426</v>
      </c>
      <c r="N84" s="30">
        <f t="shared" si="76"/>
        <v>0.40102811269812444</v>
      </c>
      <c r="O84" s="30">
        <f t="shared" si="76"/>
        <v>0.40846353836678895</v>
      </c>
      <c r="P84" s="30">
        <f t="shared" si="76"/>
        <v>0.42496400222718611</v>
      </c>
      <c r="Q84" s="30">
        <f t="shared" si="76"/>
        <v>0.43258830322644415</v>
      </c>
      <c r="R84" s="30">
        <f t="shared" si="76"/>
        <v>0.43654043015893201</v>
      </c>
      <c r="S84" s="30">
        <f t="shared" si="76"/>
        <v>0.44665310806566033</v>
      </c>
      <c r="T84" s="30">
        <f t="shared" si="76"/>
        <v>0.47332561938713885</v>
      </c>
      <c r="U84" s="30">
        <f t="shared" si="76"/>
        <v>0.49503549146834241</v>
      </c>
      <c r="V84" s="30">
        <f t="shared" si="76"/>
        <v>0.51200282290281973</v>
      </c>
      <c r="W84" s="30">
        <f t="shared" si="76"/>
        <v>0.52496782265500097</v>
      </c>
      <c r="X84" s="30">
        <f t="shared" si="76"/>
        <v>0.53261451171805763</v>
      </c>
      <c r="Y84" s="30">
        <f t="shared" si="76"/>
        <v>0.54171510436828207</v>
      </c>
      <c r="Z84" s="30">
        <f t="shared" si="76"/>
        <v>0.55720453970547312</v>
      </c>
      <c r="AA84" s="30">
        <f t="shared" si="76"/>
        <v>0.57778430252137303</v>
      </c>
      <c r="AB84" s="30">
        <f t="shared" si="76"/>
        <v>0.58589297951520791</v>
      </c>
      <c r="AC84" s="30">
        <f t="shared" si="76"/>
        <v>0.59773135468200911</v>
      </c>
      <c r="AD84" s="30">
        <f t="shared" si="76"/>
        <v>0.60285051020803182</v>
      </c>
      <c r="AE84" s="30">
        <f t="shared" si="76"/>
        <v>0.60766257903559007</v>
      </c>
      <c r="AF84" s="30">
        <f t="shared" si="76"/>
        <v>0.62015494096171275</v>
      </c>
      <c r="AG84" s="30">
        <f t="shared" si="76"/>
        <v>0.63159513465652772</v>
      </c>
      <c r="AH84" s="30">
        <f t="shared" si="76"/>
        <v>0.63923380046508904</v>
      </c>
      <c r="AI84" s="30">
        <f t="shared" si="76"/>
        <v>0.65371133810979409</v>
      </c>
      <c r="AJ84" s="30">
        <f t="shared" ref="AJ84:BE84" si="77">AJ119/$AV119</f>
        <v>0.69044501626627963</v>
      </c>
      <c r="AK84" s="30">
        <f t="shared" si="77"/>
        <v>0.73445640053657613</v>
      </c>
      <c r="AL84" s="30">
        <f t="shared" si="77"/>
        <v>0.77702138465104231</v>
      </c>
      <c r="AM84" s="30">
        <f t="shared" si="77"/>
        <v>0.80737794320149425</v>
      </c>
      <c r="AN84" s="30">
        <f t="shared" si="77"/>
        <v>0.87714477074726971</v>
      </c>
      <c r="AO84" s="30">
        <f t="shared" si="77"/>
        <v>0.87714477074726971</v>
      </c>
      <c r="AP84" s="30">
        <f t="shared" si="77"/>
        <v>0.90270818847396617</v>
      </c>
      <c r="AQ84" s="30">
        <f t="shared" si="77"/>
        <v>0.95649787994055646</v>
      </c>
      <c r="AR84" s="30">
        <f t="shared" si="77"/>
        <v>0.97993101285669482</v>
      </c>
      <c r="AS84" s="30">
        <f t="shared" si="77"/>
        <v>0.99201258231420508</v>
      </c>
      <c r="AT84" s="30">
        <f t="shared" si="77"/>
        <v>0.99947181718407019</v>
      </c>
      <c r="AU84" s="30">
        <f t="shared" si="77"/>
        <v>0.99707686578864851</v>
      </c>
      <c r="AV84" s="30">
        <f t="shared" si="77"/>
        <v>1</v>
      </c>
      <c r="AW84" s="30">
        <f t="shared" si="77"/>
        <v>1.0199709940420192</v>
      </c>
      <c r="AX84" s="30">
        <f t="shared" si="77"/>
        <v>1.0372236594543742</v>
      </c>
      <c r="AY84" s="30">
        <f t="shared" si="77"/>
        <v>1.0580236751332706</v>
      </c>
      <c r="AZ84" s="30">
        <f t="shared" si="77"/>
        <v>1.0836547507055503</v>
      </c>
      <c r="BA84" s="30">
        <f t="shared" si="77"/>
        <v>1.1079638993414862</v>
      </c>
      <c r="BB84" s="30">
        <f t="shared" si="77"/>
        <v>1.1322573690812165</v>
      </c>
      <c r="BC84" s="30">
        <f t="shared" si="77"/>
        <v>1.1569300721229223</v>
      </c>
      <c r="BD84" s="30">
        <f t="shared" si="77"/>
        <v>1.1806297036688618</v>
      </c>
      <c r="BE84" s="30">
        <f t="shared" si="77"/>
        <v>1.2038129115710252</v>
      </c>
      <c r="BF84" s="30">
        <f t="shared" ref="BF84:BG90" si="78">BF119/$AV119</f>
        <v>1.227105871746629</v>
      </c>
      <c r="BG84" s="30">
        <f t="shared" si="78"/>
        <v>1.2508603794292881</v>
      </c>
    </row>
    <row r="85" spans="1:59" s="24" customFormat="1" x14ac:dyDescent="0.2">
      <c r="A85" s="32" t="s">
        <v>5</v>
      </c>
      <c r="B85"/>
      <c r="C85" s="1"/>
      <c r="D85" s="30">
        <f t="shared" ref="D85:AI85" si="79">D120/$AV120</f>
        <v>0.17535492586615259</v>
      </c>
      <c r="E85" s="30">
        <f t="shared" si="79"/>
        <v>0.18497606269651992</v>
      </c>
      <c r="F85" s="30">
        <f t="shared" si="79"/>
        <v>0.22490343048936823</v>
      </c>
      <c r="G85" s="30">
        <f t="shared" si="79"/>
        <v>0.24876993106873793</v>
      </c>
      <c r="H85" s="30">
        <f t="shared" si="79"/>
        <v>0.25818628331522547</v>
      </c>
      <c r="I85" s="30">
        <f t="shared" si="79"/>
        <v>0.28320306573770027</v>
      </c>
      <c r="J85" s="30">
        <f t="shared" si="79"/>
        <v>0.3129411848942853</v>
      </c>
      <c r="K85" s="30">
        <f t="shared" si="79"/>
        <v>0.34617354794640648</v>
      </c>
      <c r="L85" s="30">
        <f t="shared" si="79"/>
        <v>0.39465566589851653</v>
      </c>
      <c r="M85" s="30">
        <f t="shared" si="79"/>
        <v>0.43163790132606472</v>
      </c>
      <c r="N85" s="30">
        <f t="shared" si="79"/>
        <v>0.45837593903172985</v>
      </c>
      <c r="O85" s="30">
        <f t="shared" si="79"/>
        <v>0.46244556188359459</v>
      </c>
      <c r="P85" s="30">
        <f t="shared" si="79"/>
        <v>0.48970404763179332</v>
      </c>
      <c r="Q85" s="30">
        <f t="shared" si="79"/>
        <v>0.49573474226635561</v>
      </c>
      <c r="R85" s="30">
        <f t="shared" si="79"/>
        <v>0.50709071468728495</v>
      </c>
      <c r="S85" s="30">
        <f t="shared" si="79"/>
        <v>0.52057077944263508</v>
      </c>
      <c r="T85" s="30">
        <f t="shared" si="79"/>
        <v>0.55011787484383812</v>
      </c>
      <c r="U85" s="30">
        <f t="shared" si="79"/>
        <v>0.56960979876028905</v>
      </c>
      <c r="V85" s="30">
        <f t="shared" si="79"/>
        <v>0.58996871719933131</v>
      </c>
      <c r="W85" s="30">
        <f t="shared" si="79"/>
        <v>0.59749021634976396</v>
      </c>
      <c r="X85" s="30">
        <f t="shared" si="79"/>
        <v>0.60633523023364133</v>
      </c>
      <c r="Y85" s="30">
        <f t="shared" si="79"/>
        <v>0.6121929197183501</v>
      </c>
      <c r="Z85" s="30">
        <f t="shared" si="79"/>
        <v>0.63480734271309858</v>
      </c>
      <c r="AA85" s="30">
        <f t="shared" si="79"/>
        <v>0.64621271550097281</v>
      </c>
      <c r="AB85" s="30">
        <f t="shared" si="79"/>
        <v>0.64889402986904954</v>
      </c>
      <c r="AC85" s="30">
        <f t="shared" si="79"/>
        <v>0.6656614720988443</v>
      </c>
      <c r="AD85" s="30">
        <f t="shared" si="79"/>
        <v>0.66695571600374703</v>
      </c>
      <c r="AE85" s="30">
        <f t="shared" si="79"/>
        <v>0.6708672662594265</v>
      </c>
      <c r="AF85" s="30">
        <f t="shared" si="79"/>
        <v>0.68506004515417618</v>
      </c>
      <c r="AG85" s="30">
        <f t="shared" si="79"/>
        <v>0.69361427790966068</v>
      </c>
      <c r="AH85" s="30">
        <f t="shared" si="79"/>
        <v>0.70016730624382784</v>
      </c>
      <c r="AI85" s="30">
        <f t="shared" si="79"/>
        <v>0.7094027843073164</v>
      </c>
      <c r="AJ85" s="30">
        <f t="shared" ref="AJ85:BE85" si="80">AJ120/$AV120</f>
        <v>0.73337328937316315</v>
      </c>
      <c r="AK85" s="30">
        <f t="shared" si="80"/>
        <v>0.77885416296105248</v>
      </c>
      <c r="AL85" s="30">
        <f t="shared" si="80"/>
        <v>0.81359072631944995</v>
      </c>
      <c r="AM85" s="30">
        <f t="shared" si="80"/>
        <v>0.84208458931275409</v>
      </c>
      <c r="AN85" s="30">
        <f t="shared" si="80"/>
        <v>0.90149732491581369</v>
      </c>
      <c r="AO85" s="30">
        <f t="shared" si="80"/>
        <v>0.90634734414871665</v>
      </c>
      <c r="AP85" s="30">
        <f t="shared" si="80"/>
        <v>0.92150365425153791</v>
      </c>
      <c r="AQ85" s="30">
        <f t="shared" si="80"/>
        <v>0.95606004128597055</v>
      </c>
      <c r="AR85" s="30">
        <f t="shared" si="80"/>
        <v>0.97788512783403325</v>
      </c>
      <c r="AS85" s="30">
        <f t="shared" si="80"/>
        <v>0.99022017083653169</v>
      </c>
      <c r="AT85" s="30">
        <f t="shared" si="80"/>
        <v>0.99780758154339599</v>
      </c>
      <c r="AU85" s="30">
        <f t="shared" si="80"/>
        <v>0.9982887010262903</v>
      </c>
      <c r="AV85" s="30">
        <f t="shared" si="80"/>
        <v>1</v>
      </c>
      <c r="AW85" s="30">
        <f t="shared" si="80"/>
        <v>1.0161106574810657</v>
      </c>
      <c r="AX85" s="30">
        <f t="shared" si="80"/>
        <v>1.0336324032015958</v>
      </c>
      <c r="AY85" s="30">
        <f t="shared" si="80"/>
        <v>1.0533710145069259</v>
      </c>
      <c r="AZ85" s="30">
        <f t="shared" si="80"/>
        <v>1.0773585366926948</v>
      </c>
      <c r="BA85" s="30">
        <f t="shared" si="80"/>
        <v>1.1000806755230463</v>
      </c>
      <c r="BB85" s="30">
        <f t="shared" si="80"/>
        <v>1.1227304508539382</v>
      </c>
      <c r="BC85" s="30">
        <f t="shared" si="80"/>
        <v>1.1456501224801121</v>
      </c>
      <c r="BD85" s="30">
        <f t="shared" si="80"/>
        <v>1.168241224703334</v>
      </c>
      <c r="BE85" s="30">
        <f t="shared" si="80"/>
        <v>1.190667064339952</v>
      </c>
      <c r="BF85" s="30">
        <f t="shared" si="78"/>
        <v>1.2130068500853204</v>
      </c>
      <c r="BG85" s="30">
        <f t="shared" si="78"/>
        <v>1.2355881734572638</v>
      </c>
    </row>
    <row r="86" spans="1:59" s="24" customFormat="1" x14ac:dyDescent="0.2">
      <c r="A86" s="32" t="s">
        <v>6</v>
      </c>
      <c r="B86"/>
      <c r="C86" s="1"/>
      <c r="D86" s="30">
        <f t="shared" ref="D86:AI86" si="81">D121/$AV121</f>
        <v>0.17956774392800329</v>
      </c>
      <c r="E86" s="30">
        <f t="shared" si="81"/>
        <v>0.19097727872301651</v>
      </c>
      <c r="F86" s="30">
        <f t="shared" si="81"/>
        <v>0.23040100588909512</v>
      </c>
      <c r="G86" s="30">
        <f t="shared" si="81"/>
        <v>0.26021283819406943</v>
      </c>
      <c r="H86" s="30">
        <f t="shared" si="81"/>
        <v>0.27098648408910148</v>
      </c>
      <c r="I86" s="30">
        <f t="shared" si="81"/>
        <v>0.28801644975110435</v>
      </c>
      <c r="J86" s="30">
        <f t="shared" si="81"/>
        <v>0.30808473112329859</v>
      </c>
      <c r="K86" s="30">
        <f t="shared" si="81"/>
        <v>0.3435642205337085</v>
      </c>
      <c r="L86" s="30">
        <f t="shared" si="81"/>
        <v>0.38564818565031556</v>
      </c>
      <c r="M86" s="30">
        <f t="shared" si="81"/>
        <v>0.42097978483492943</v>
      </c>
      <c r="N86" s="30">
        <f t="shared" si="81"/>
        <v>0.43836219249388869</v>
      </c>
      <c r="O86" s="30">
        <f t="shared" si="81"/>
        <v>0.44726709173454265</v>
      </c>
      <c r="P86" s="30">
        <f t="shared" si="81"/>
        <v>0.46117402609776753</v>
      </c>
      <c r="Q86" s="30">
        <f t="shared" si="81"/>
        <v>0.4689650353948453</v>
      </c>
      <c r="R86" s="30">
        <f t="shared" si="81"/>
        <v>0.47226635707599501</v>
      </c>
      <c r="S86" s="30">
        <f t="shared" si="81"/>
        <v>0.48171761350225367</v>
      </c>
      <c r="T86" s="30">
        <f t="shared" si="81"/>
        <v>0.50497937309198948</v>
      </c>
      <c r="U86" s="30">
        <f t="shared" si="81"/>
        <v>0.52729614367178257</v>
      </c>
      <c r="V86" s="30">
        <f t="shared" si="81"/>
        <v>0.54246668267193321</v>
      </c>
      <c r="W86" s="30">
        <f t="shared" si="81"/>
        <v>0.55570218698650231</v>
      </c>
      <c r="X86" s="30">
        <f t="shared" si="81"/>
        <v>0.56485495046737599</v>
      </c>
      <c r="Y86" s="30">
        <f t="shared" si="81"/>
        <v>0.57724953462410644</v>
      </c>
      <c r="Z86" s="30">
        <f t="shared" si="81"/>
        <v>0.59108549531842725</v>
      </c>
      <c r="AA86" s="30">
        <f t="shared" si="81"/>
        <v>0.61305474658397985</v>
      </c>
      <c r="AB86" s="30">
        <f t="shared" si="81"/>
        <v>0.62336940703291466</v>
      </c>
      <c r="AC86" s="30">
        <f t="shared" si="81"/>
        <v>0.63473017613140015</v>
      </c>
      <c r="AD86" s="30">
        <f t="shared" si="81"/>
        <v>0.63498270614719599</v>
      </c>
      <c r="AE86" s="30">
        <f t="shared" si="81"/>
        <v>0.6402699602245685</v>
      </c>
      <c r="AF86" s="30">
        <f t="shared" si="81"/>
        <v>0.65831560034776126</v>
      </c>
      <c r="AG86" s="30">
        <f t="shared" si="81"/>
        <v>0.66700217732461275</v>
      </c>
      <c r="AH86" s="30">
        <f t="shared" si="81"/>
        <v>0.67202089448122015</v>
      </c>
      <c r="AI86" s="30">
        <f t="shared" si="81"/>
        <v>0.68737750182460988</v>
      </c>
      <c r="AJ86" s="30">
        <f t="shared" ref="AJ86:BE86" si="82">AJ121/$AV121</f>
        <v>0.72180615329780218</v>
      </c>
      <c r="AK86" s="30">
        <f t="shared" si="82"/>
        <v>0.7645927924543795</v>
      </c>
      <c r="AL86" s="30">
        <f t="shared" si="82"/>
        <v>0.81462231462818702</v>
      </c>
      <c r="AM86" s="30">
        <f t="shared" si="82"/>
        <v>0.84964768460526585</v>
      </c>
      <c r="AN86" s="30">
        <f t="shared" si="82"/>
        <v>0.91404917133731389</v>
      </c>
      <c r="AO86" s="30">
        <f t="shared" si="82"/>
        <v>0.90727006747078254</v>
      </c>
      <c r="AP86" s="30">
        <f t="shared" si="82"/>
        <v>0.92986708035922039</v>
      </c>
      <c r="AQ86" s="30">
        <f t="shared" si="82"/>
        <v>0.97845065806936204</v>
      </c>
      <c r="AR86" s="30">
        <f t="shared" si="82"/>
        <v>1.0016125962800109</v>
      </c>
      <c r="AS86" s="30">
        <f t="shared" si="82"/>
        <v>1.0096375164014062</v>
      </c>
      <c r="AT86" s="30">
        <f t="shared" si="82"/>
        <v>1.0162311321227175</v>
      </c>
      <c r="AU86" s="30">
        <f t="shared" si="82"/>
        <v>1.0080519636614951</v>
      </c>
      <c r="AV86" s="30">
        <f t="shared" si="82"/>
        <v>1</v>
      </c>
      <c r="AW86" s="30">
        <f t="shared" si="82"/>
        <v>1.013757149009906</v>
      </c>
      <c r="AX86" s="30">
        <f t="shared" si="82"/>
        <v>1.0279620188503491</v>
      </c>
      <c r="AY86" s="30">
        <f t="shared" si="82"/>
        <v>1.046208395516782</v>
      </c>
      <c r="AZ86" s="30">
        <f t="shared" si="82"/>
        <v>1.0680415468904938</v>
      </c>
      <c r="BA86" s="30">
        <f t="shared" si="82"/>
        <v>1.089036348521119</v>
      </c>
      <c r="BB86" s="30">
        <f t="shared" si="82"/>
        <v>1.1096234938250582</v>
      </c>
      <c r="BC86" s="30">
        <f t="shared" si="82"/>
        <v>1.1300964552930217</v>
      </c>
      <c r="BD86" s="30">
        <f t="shared" si="82"/>
        <v>1.1500015024188943</v>
      </c>
      <c r="BE86" s="30">
        <f t="shared" si="82"/>
        <v>1.1691913981510231</v>
      </c>
      <c r="BF86" s="30">
        <f t="shared" si="78"/>
        <v>1.188102845581386</v>
      </c>
      <c r="BG86" s="30">
        <f t="shared" si="78"/>
        <v>1.2072737106741855</v>
      </c>
    </row>
    <row r="87" spans="1:59" s="24" customFormat="1" x14ac:dyDescent="0.2">
      <c r="A87" s="32" t="s">
        <v>7</v>
      </c>
      <c r="B87"/>
      <c r="C87" s="1"/>
      <c r="D87" s="30">
        <f t="shared" ref="D87:AI87" si="83">D122/$AV122</f>
        <v>0.19760235891027148</v>
      </c>
      <c r="E87" s="30">
        <f t="shared" si="83"/>
        <v>0.20928944127746463</v>
      </c>
      <c r="F87" s="30">
        <f t="shared" si="83"/>
        <v>0.23932842949127345</v>
      </c>
      <c r="G87" s="30">
        <f t="shared" si="83"/>
        <v>0.25958408598175631</v>
      </c>
      <c r="H87" s="30">
        <f t="shared" si="83"/>
        <v>0.27816733128515486</v>
      </c>
      <c r="I87" s="30">
        <f t="shared" si="83"/>
        <v>0.29269734622247279</v>
      </c>
      <c r="J87" s="30">
        <f t="shared" si="83"/>
        <v>0.31324472309758161</v>
      </c>
      <c r="K87" s="30">
        <f t="shared" si="83"/>
        <v>0.34397518363219359</v>
      </c>
      <c r="L87" s="30">
        <f t="shared" si="83"/>
        <v>0.37838427701901045</v>
      </c>
      <c r="M87" s="30">
        <f t="shared" si="83"/>
        <v>0.41537502990366959</v>
      </c>
      <c r="N87" s="30">
        <f t="shared" si="83"/>
        <v>0.44186483420844291</v>
      </c>
      <c r="O87" s="30">
        <f t="shared" si="83"/>
        <v>0.45256854545435904</v>
      </c>
      <c r="P87" s="30">
        <f t="shared" si="83"/>
        <v>0.47212924374523679</v>
      </c>
      <c r="Q87" s="30">
        <f t="shared" si="83"/>
        <v>0.48416294790214537</v>
      </c>
      <c r="R87" s="30">
        <f t="shared" si="83"/>
        <v>0.49428547638039694</v>
      </c>
      <c r="S87" s="30">
        <f t="shared" si="83"/>
        <v>0.50722473160263293</v>
      </c>
      <c r="T87" s="30">
        <f t="shared" si="83"/>
        <v>0.53173995267238527</v>
      </c>
      <c r="U87" s="30">
        <f t="shared" si="83"/>
        <v>0.55573698941381922</v>
      </c>
      <c r="V87" s="30">
        <f t="shared" si="83"/>
        <v>0.57332327423238638</v>
      </c>
      <c r="W87" s="30">
        <f t="shared" si="83"/>
        <v>0.59357916375909636</v>
      </c>
      <c r="X87" s="30">
        <f t="shared" si="83"/>
        <v>0.60209974496227203</v>
      </c>
      <c r="Y87" s="30">
        <f t="shared" si="83"/>
        <v>0.60941346179222311</v>
      </c>
      <c r="Z87" s="30">
        <f t="shared" si="83"/>
        <v>0.62245794582663594</v>
      </c>
      <c r="AA87" s="30">
        <f t="shared" si="83"/>
        <v>0.65619653722191895</v>
      </c>
      <c r="AB87" s="30">
        <f t="shared" si="83"/>
        <v>0.66681425087776325</v>
      </c>
      <c r="AC87" s="30">
        <f t="shared" si="83"/>
        <v>0.67515434336315017</v>
      </c>
      <c r="AD87" s="30">
        <f t="shared" si="83"/>
        <v>0.68163709220881963</v>
      </c>
      <c r="AE87" s="30">
        <f t="shared" si="83"/>
        <v>0.69387952357499127</v>
      </c>
      <c r="AF87" s="30">
        <f t="shared" si="83"/>
        <v>0.71259174338031295</v>
      </c>
      <c r="AG87" s="30">
        <f t="shared" si="83"/>
        <v>0.7306634926580885</v>
      </c>
      <c r="AH87" s="30">
        <f t="shared" si="83"/>
        <v>0.74060002347724407</v>
      </c>
      <c r="AI87" s="30">
        <f t="shared" si="83"/>
        <v>0.75669459530634009</v>
      </c>
      <c r="AJ87" s="30">
        <f t="shared" ref="AJ87:BE87" si="84">AJ122/$AV122</f>
        <v>0.76945103341676313</v>
      </c>
      <c r="AK87" s="30">
        <f t="shared" si="84"/>
        <v>0.79283992040899598</v>
      </c>
      <c r="AL87" s="30">
        <f t="shared" si="84"/>
        <v>0.8159431613247129</v>
      </c>
      <c r="AM87" s="30">
        <f t="shared" si="84"/>
        <v>0.84003004431584838</v>
      </c>
      <c r="AN87" s="30">
        <f t="shared" si="84"/>
        <v>0.87314950842865957</v>
      </c>
      <c r="AO87" s="30">
        <f t="shared" si="84"/>
        <v>0.87495602465299471</v>
      </c>
      <c r="AP87" s="30">
        <f t="shared" si="84"/>
        <v>0.89482770312068138</v>
      </c>
      <c r="AQ87" s="30">
        <f t="shared" si="84"/>
        <v>0.92132327441093043</v>
      </c>
      <c r="AR87" s="30">
        <f t="shared" si="84"/>
        <v>0.94360364117773066</v>
      </c>
      <c r="AS87" s="30">
        <f t="shared" si="84"/>
        <v>0.96698991382067945</v>
      </c>
      <c r="AT87" s="30">
        <f t="shared" si="84"/>
        <v>0.9889711606419147</v>
      </c>
      <c r="AU87" s="30">
        <f t="shared" si="84"/>
        <v>0.98822854457630782</v>
      </c>
      <c r="AV87" s="30">
        <f t="shared" si="84"/>
        <v>1</v>
      </c>
      <c r="AW87" s="30">
        <f t="shared" si="84"/>
        <v>1.0119148831771514</v>
      </c>
      <c r="AX87" s="30">
        <f t="shared" si="84"/>
        <v>1.0328364631093438</v>
      </c>
      <c r="AY87" s="30">
        <f t="shared" si="84"/>
        <v>1.0569200588431231</v>
      </c>
      <c r="AZ87" s="30">
        <f t="shared" si="84"/>
        <v>1.0832758521448584</v>
      </c>
      <c r="BA87" s="30">
        <f t="shared" si="84"/>
        <v>1.1082728562032977</v>
      </c>
      <c r="BB87" s="30">
        <f t="shared" si="84"/>
        <v>1.1345342891409151</v>
      </c>
      <c r="BC87" s="30">
        <f t="shared" si="84"/>
        <v>1.1601323687187846</v>
      </c>
      <c r="BD87" s="30">
        <f t="shared" si="84"/>
        <v>1.1855521072084716</v>
      </c>
      <c r="BE87" s="30">
        <f t="shared" si="84"/>
        <v>1.2105075927066988</v>
      </c>
      <c r="BF87" s="30">
        <f t="shared" si="78"/>
        <v>1.2359056283126386</v>
      </c>
      <c r="BG87" s="30">
        <f t="shared" si="78"/>
        <v>1.2615773089745199</v>
      </c>
    </row>
    <row r="88" spans="1:59" s="24" customFormat="1" x14ac:dyDescent="0.2">
      <c r="A88" s="32" t="s">
        <v>8</v>
      </c>
      <c r="B88"/>
      <c r="C88" s="1"/>
      <c r="D88" s="30">
        <f t="shared" ref="D88:AI88" si="85">D123/$AV123</f>
        <v>0.20169269459444406</v>
      </c>
      <c r="E88" s="30">
        <f t="shared" si="85"/>
        <v>0.21399426046101089</v>
      </c>
      <c r="F88" s="30">
        <f t="shared" si="85"/>
        <v>0.24569875383103898</v>
      </c>
      <c r="G88" s="30">
        <f t="shared" si="85"/>
        <v>0.26779035924310496</v>
      </c>
      <c r="H88" s="30">
        <f t="shared" si="85"/>
        <v>0.28355306984906831</v>
      </c>
      <c r="I88" s="30">
        <f t="shared" si="85"/>
        <v>0.29648279853066273</v>
      </c>
      <c r="J88" s="30">
        <f t="shared" si="85"/>
        <v>0.31342779946348531</v>
      </c>
      <c r="K88" s="30">
        <f t="shared" si="85"/>
        <v>0.34510461335726184</v>
      </c>
      <c r="L88" s="30">
        <f t="shared" si="85"/>
        <v>0.38017574776792529</v>
      </c>
      <c r="M88" s="30">
        <f t="shared" si="85"/>
        <v>0.41412145595153554</v>
      </c>
      <c r="N88" s="30">
        <f t="shared" si="85"/>
        <v>0.43935677670423551</v>
      </c>
      <c r="O88" s="30">
        <f t="shared" si="85"/>
        <v>0.45333746951572423</v>
      </c>
      <c r="P88" s="30">
        <f t="shared" si="85"/>
        <v>0.47378789155125395</v>
      </c>
      <c r="Q88" s="30">
        <f t="shared" si="85"/>
        <v>0.48468392131127075</v>
      </c>
      <c r="R88" s="30">
        <f t="shared" si="85"/>
        <v>0.49058289079474343</v>
      </c>
      <c r="S88" s="30">
        <f t="shared" si="85"/>
        <v>0.501385581250271</v>
      </c>
      <c r="T88" s="30">
        <f t="shared" si="85"/>
        <v>0.52472358767146343</v>
      </c>
      <c r="U88" s="30">
        <f t="shared" si="85"/>
        <v>0.54900447557253518</v>
      </c>
      <c r="V88" s="30">
        <f t="shared" si="85"/>
        <v>0.56923642753218007</v>
      </c>
      <c r="W88" s="30">
        <f t="shared" si="85"/>
        <v>0.58457041774177843</v>
      </c>
      <c r="X88" s="30">
        <f t="shared" si="85"/>
        <v>0.59129380285594557</v>
      </c>
      <c r="Y88" s="30">
        <f t="shared" si="85"/>
        <v>0.60134519247342855</v>
      </c>
      <c r="Z88" s="30">
        <f t="shared" si="85"/>
        <v>0.61661115541701439</v>
      </c>
      <c r="AA88" s="30">
        <f t="shared" si="85"/>
        <v>0.65082986579945679</v>
      </c>
      <c r="AB88" s="30">
        <f t="shared" si="85"/>
        <v>0.66437402056408934</v>
      </c>
      <c r="AC88" s="30">
        <f t="shared" si="85"/>
        <v>0.67431638441233888</v>
      </c>
      <c r="AD88" s="30">
        <f t="shared" si="85"/>
        <v>0.68136608342689431</v>
      </c>
      <c r="AE88" s="30">
        <f t="shared" si="85"/>
        <v>0.68950176146369468</v>
      </c>
      <c r="AF88" s="30">
        <f t="shared" si="85"/>
        <v>0.7082595417717551</v>
      </c>
      <c r="AG88" s="30">
        <f t="shared" si="85"/>
        <v>0.72355612485917897</v>
      </c>
      <c r="AH88" s="30">
        <f t="shared" si="85"/>
        <v>0.73063154429395349</v>
      </c>
      <c r="AI88" s="30">
        <f t="shared" si="85"/>
        <v>0.74815717482640676</v>
      </c>
      <c r="AJ88" s="30">
        <f t="shared" ref="AJ88:BE88" si="86">AJ123/$AV123</f>
        <v>0.76613717119450608</v>
      </c>
      <c r="AK88" s="30">
        <f t="shared" si="86"/>
        <v>0.79879549805507488</v>
      </c>
      <c r="AL88" s="30">
        <f t="shared" si="86"/>
        <v>0.82243539183915804</v>
      </c>
      <c r="AM88" s="30">
        <f t="shared" si="86"/>
        <v>0.84845060193327959</v>
      </c>
      <c r="AN88" s="30">
        <f t="shared" si="86"/>
        <v>0.89042969094879376</v>
      </c>
      <c r="AO88" s="30">
        <f t="shared" si="86"/>
        <v>0.89929851257178961</v>
      </c>
      <c r="AP88" s="30">
        <f t="shared" si="86"/>
        <v>0.92058368446697991</v>
      </c>
      <c r="AQ88" s="30">
        <f t="shared" si="86"/>
        <v>0.95192018753489904</v>
      </c>
      <c r="AR88" s="30">
        <f t="shared" si="86"/>
        <v>0.97261410465522291</v>
      </c>
      <c r="AS88" s="30">
        <f t="shared" si="86"/>
        <v>0.98435258428430694</v>
      </c>
      <c r="AT88" s="30">
        <f t="shared" si="86"/>
        <v>0.99805477179068958</v>
      </c>
      <c r="AU88" s="30">
        <f t="shared" si="86"/>
        <v>0.99292812284505183</v>
      </c>
      <c r="AV88" s="30">
        <f t="shared" si="86"/>
        <v>1</v>
      </c>
      <c r="AW88" s="30">
        <f t="shared" si="86"/>
        <v>1.0094713161511326</v>
      </c>
      <c r="AX88" s="30">
        <f t="shared" si="86"/>
        <v>1.025397872114862</v>
      </c>
      <c r="AY88" s="30">
        <f t="shared" si="86"/>
        <v>1.045026197360909</v>
      </c>
      <c r="AZ88" s="30">
        <f t="shared" si="86"/>
        <v>1.0671619217687571</v>
      </c>
      <c r="BA88" s="30">
        <f t="shared" si="86"/>
        <v>1.0890797806171626</v>
      </c>
      <c r="BB88" s="30">
        <f t="shared" si="86"/>
        <v>1.1107155813752181</v>
      </c>
      <c r="BC88" s="30">
        <f t="shared" si="86"/>
        <v>1.1313953024683974</v>
      </c>
      <c r="BD88" s="30">
        <f t="shared" si="86"/>
        <v>1.1520555712794835</v>
      </c>
      <c r="BE88" s="30">
        <f t="shared" si="86"/>
        <v>1.1726331678916742</v>
      </c>
      <c r="BF88" s="30">
        <f t="shared" si="78"/>
        <v>1.1941026516378335</v>
      </c>
      <c r="BG88" s="30">
        <f t="shared" si="78"/>
        <v>1.2160623328927391</v>
      </c>
    </row>
    <row r="89" spans="1:59" s="24" customFormat="1" x14ac:dyDescent="0.2">
      <c r="A89" s="151" t="s">
        <v>75</v>
      </c>
      <c r="B89"/>
      <c r="C89" s="1"/>
      <c r="D89" s="30">
        <f t="shared" ref="D89:AI89" si="87">D124/$AV124</f>
        <v>7.7291885213906522E-2</v>
      </c>
      <c r="E89" s="30">
        <f t="shared" si="87"/>
        <v>8.2730915021663631E-2</v>
      </c>
      <c r="F89" s="30">
        <f t="shared" si="87"/>
        <v>9.0238688665143618E-2</v>
      </c>
      <c r="G89" s="30">
        <f t="shared" si="87"/>
        <v>9.9992174163932163E-2</v>
      </c>
      <c r="H89" s="30">
        <f t="shared" si="87"/>
        <v>0.1096701415588341</v>
      </c>
      <c r="I89" s="30">
        <f t="shared" si="87"/>
        <v>0.11908691091424946</v>
      </c>
      <c r="J89" s="30">
        <f t="shared" si="87"/>
        <v>0.12923481600455522</v>
      </c>
      <c r="K89" s="30">
        <f t="shared" si="87"/>
        <v>0.14137132598728069</v>
      </c>
      <c r="L89" s="30">
        <f t="shared" si="87"/>
        <v>0.15657936832778332</v>
      </c>
      <c r="M89" s="30">
        <f t="shared" si="87"/>
        <v>0.1745860521412764</v>
      </c>
      <c r="N89" s="30">
        <f t="shared" si="87"/>
        <v>0.19355404230413095</v>
      </c>
      <c r="O89" s="30">
        <f t="shared" si="87"/>
        <v>0.21061487031741291</v>
      </c>
      <c r="P89" s="30">
        <f t="shared" si="87"/>
        <v>0.22551860311089844</v>
      </c>
      <c r="Q89" s="30">
        <f t="shared" si="87"/>
        <v>0.23974761499959635</v>
      </c>
      <c r="R89" s="30">
        <f t="shared" si="87"/>
        <v>0.25584205305698071</v>
      </c>
      <c r="S89" s="30">
        <f t="shared" si="87"/>
        <v>0.27154906976570892</v>
      </c>
      <c r="T89" s="30">
        <f t="shared" si="87"/>
        <v>0.28994828389680893</v>
      </c>
      <c r="U89" s="30">
        <f t="shared" si="87"/>
        <v>0.31102380972825044</v>
      </c>
      <c r="V89" s="30">
        <f t="shared" si="87"/>
        <v>0.33716041874675562</v>
      </c>
      <c r="W89" s="30">
        <f t="shared" si="87"/>
        <v>0.36490957332303325</v>
      </c>
      <c r="X89" s="30">
        <f t="shared" si="87"/>
        <v>0.39155377550957327</v>
      </c>
      <c r="Y89" s="30">
        <f t="shared" si="87"/>
        <v>0.41615527149294129</v>
      </c>
      <c r="Z89" s="30">
        <f t="shared" si="87"/>
        <v>0.43678791218252405</v>
      </c>
      <c r="AA89" s="30">
        <f t="shared" si="87"/>
        <v>0.45582739127517458</v>
      </c>
      <c r="AB89" s="30">
        <f t="shared" si="87"/>
        <v>0.47197020069118806</v>
      </c>
      <c r="AC89" s="30">
        <f t="shared" si="87"/>
        <v>0.48665974193007072</v>
      </c>
      <c r="AD89" s="30">
        <f t="shared" si="87"/>
        <v>0.50346031668678004</v>
      </c>
      <c r="AE89" s="30">
        <f t="shared" si="87"/>
        <v>0.52180178883070916</v>
      </c>
      <c r="AF89" s="30">
        <f t="shared" si="87"/>
        <v>0.54570116280603109</v>
      </c>
      <c r="AG89" s="30">
        <f t="shared" si="87"/>
        <v>0.5720167661461133</v>
      </c>
      <c r="AH89" s="30">
        <f t="shared" si="87"/>
        <v>0.60098676698261999</v>
      </c>
      <c r="AI89" s="30">
        <f t="shared" si="87"/>
        <v>0.63139680945779675</v>
      </c>
      <c r="AJ89" s="30">
        <f t="shared" ref="AJ89:BE89" si="88">AJ124/$AV124</f>
        <v>0.66627797592306115</v>
      </c>
      <c r="AK89" s="30">
        <f t="shared" si="88"/>
        <v>0.69837119065145814</v>
      </c>
      <c r="AL89" s="30">
        <f t="shared" si="88"/>
        <v>0.72853079899703443</v>
      </c>
      <c r="AM89" s="30">
        <f t="shared" si="88"/>
        <v>0.7602571402436793</v>
      </c>
      <c r="AN89" s="30">
        <f t="shared" si="88"/>
        <v>0.78855797100961089</v>
      </c>
      <c r="AO89" s="30">
        <f t="shared" si="88"/>
        <v>0.81434827134986576</v>
      </c>
      <c r="AP89" s="30">
        <f t="shared" si="88"/>
        <v>0.84326466870106065</v>
      </c>
      <c r="AQ89" s="30">
        <f t="shared" si="88"/>
        <v>0.87179030392588786</v>
      </c>
      <c r="AR89" s="30">
        <f t="shared" si="88"/>
        <v>0.90226974978255292</v>
      </c>
      <c r="AS89" s="30">
        <f t="shared" si="88"/>
        <v>0.92659313769719098</v>
      </c>
      <c r="AT89" s="30">
        <f t="shared" si="88"/>
        <v>0.94909935433576686</v>
      </c>
      <c r="AU89" s="30">
        <f t="shared" si="88"/>
        <v>0.97398756311376888</v>
      </c>
      <c r="AV89" s="30">
        <f t="shared" si="88"/>
        <v>1</v>
      </c>
      <c r="AW89" s="30">
        <f t="shared" si="88"/>
        <v>1.031862753943821</v>
      </c>
      <c r="AX89" s="30">
        <f t="shared" si="88"/>
        <v>1.0688467909874078</v>
      </c>
      <c r="AY89" s="30">
        <f t="shared" si="88"/>
        <v>1.1090916309067089</v>
      </c>
      <c r="AZ89" s="30">
        <f t="shared" si="88"/>
        <v>1.1510552946993455</v>
      </c>
      <c r="BA89" s="30">
        <f t="shared" si="88"/>
        <v>1.1933582119179007</v>
      </c>
      <c r="BB89" s="30">
        <f t="shared" si="88"/>
        <v>1.2376786042969694</v>
      </c>
      <c r="BC89" s="30">
        <f t="shared" si="88"/>
        <v>1.2827704373121023</v>
      </c>
      <c r="BD89" s="30">
        <f t="shared" si="88"/>
        <v>1.329157929687923</v>
      </c>
      <c r="BE89" s="30">
        <f t="shared" si="88"/>
        <v>1.3774329703802886</v>
      </c>
      <c r="BF89" s="30">
        <f t="shared" si="78"/>
        <v>1.4271101382638163</v>
      </c>
      <c r="BG89" s="30">
        <f t="shared" si="78"/>
        <v>1.4780405588297922</v>
      </c>
    </row>
    <row r="90" spans="1:59" s="24" customFormat="1" x14ac:dyDescent="0.2">
      <c r="A90" s="32" t="s">
        <v>71</v>
      </c>
      <c r="B90"/>
      <c r="C90" s="1"/>
      <c r="D90" s="30">
        <f t="shared" ref="D90:AI90" si="89">D125/$AV125</f>
        <v>0.14566362280889475</v>
      </c>
      <c r="E90" s="30">
        <f t="shared" si="89"/>
        <v>0.15271700339986402</v>
      </c>
      <c r="F90" s="30">
        <f t="shared" si="89"/>
        <v>0.16445563467209401</v>
      </c>
      <c r="G90" s="30">
        <f t="shared" si="89"/>
        <v>0.17358200307370361</v>
      </c>
      <c r="H90" s="30">
        <f t="shared" si="89"/>
        <v>0.18166598604015047</v>
      </c>
      <c r="I90" s="30">
        <f t="shared" si="89"/>
        <v>0.1929666316058441</v>
      </c>
      <c r="J90" s="30">
        <f t="shared" si="89"/>
        <v>0.20254149151710926</v>
      </c>
      <c r="K90" s="30">
        <f t="shared" si="89"/>
        <v>0.21740305482762548</v>
      </c>
      <c r="L90" s="30">
        <f t="shared" si="89"/>
        <v>0.23717712639415434</v>
      </c>
      <c r="M90" s="30">
        <f t="shared" si="89"/>
        <v>0.26027401041294496</v>
      </c>
      <c r="N90" s="30">
        <f t="shared" si="89"/>
        <v>0.28541218177211791</v>
      </c>
      <c r="O90" s="30">
        <f t="shared" si="89"/>
        <v>0.30034973549989197</v>
      </c>
      <c r="P90" s="30">
        <f t="shared" si="89"/>
        <v>0.31812438590351555</v>
      </c>
      <c r="Q90" s="30">
        <f t="shared" si="89"/>
        <v>0.33474950505427387</v>
      </c>
      <c r="R90" s="30">
        <f t="shared" si="89"/>
        <v>0.35101445307444507</v>
      </c>
      <c r="S90" s="30">
        <f t="shared" si="89"/>
        <v>0.36777907866462745</v>
      </c>
      <c r="T90" s="30">
        <f t="shared" si="89"/>
        <v>0.38841563629799053</v>
      </c>
      <c r="U90" s="30">
        <f t="shared" si="89"/>
        <v>0.41024309290016581</v>
      </c>
      <c r="V90" s="30">
        <f t="shared" si="89"/>
        <v>0.4347025638484836</v>
      </c>
      <c r="W90" s="30">
        <f t="shared" si="89"/>
        <v>0.45915197637823191</v>
      </c>
      <c r="X90" s="30">
        <f t="shared" si="89"/>
        <v>0.4795155435755134</v>
      </c>
      <c r="Y90" s="30">
        <f t="shared" si="89"/>
        <v>0.49852294031260974</v>
      </c>
      <c r="Z90" s="30">
        <f t="shared" si="89"/>
        <v>0.51667330549889523</v>
      </c>
      <c r="AA90" s="30">
        <f t="shared" si="89"/>
        <v>0.53591161130736298</v>
      </c>
      <c r="AB90" s="30">
        <f t="shared" si="89"/>
        <v>0.55116778040227532</v>
      </c>
      <c r="AC90" s="30">
        <f t="shared" si="89"/>
        <v>0.56660611058938426</v>
      </c>
      <c r="AD90" s="30">
        <f t="shared" si="89"/>
        <v>0.58294508982296966</v>
      </c>
      <c r="AE90" s="30">
        <f t="shared" si="89"/>
        <v>0.60008196370830169</v>
      </c>
      <c r="AF90" s="30">
        <f t="shared" si="89"/>
        <v>0.62283953321446484</v>
      </c>
      <c r="AG90" s="30">
        <f t="shared" si="89"/>
        <v>0.64552529828102734</v>
      </c>
      <c r="AH90" s="30">
        <f t="shared" si="89"/>
        <v>0.66815251765386952</v>
      </c>
      <c r="AI90" s="30">
        <f t="shared" si="89"/>
        <v>0.69378985526881742</v>
      </c>
      <c r="AJ90" s="30">
        <f t="shared" ref="AJ90:BE90" si="90">AJ125/$AV125</f>
        <v>0.72332319696027647</v>
      </c>
      <c r="AK90" s="30">
        <f t="shared" si="90"/>
        <v>0.75391104880928328</v>
      </c>
      <c r="AL90" s="30">
        <f t="shared" si="90"/>
        <v>0.78364545404221919</v>
      </c>
      <c r="AM90" s="30">
        <f t="shared" si="90"/>
        <v>0.8148186208186845</v>
      </c>
      <c r="AN90" s="30">
        <f t="shared" si="90"/>
        <v>0.8450774897710871</v>
      </c>
      <c r="AO90" s="30">
        <f t="shared" si="90"/>
        <v>0.85993704858158271</v>
      </c>
      <c r="AP90" s="30">
        <f t="shared" si="90"/>
        <v>0.88294539770751135</v>
      </c>
      <c r="AQ90" s="30">
        <f t="shared" si="90"/>
        <v>0.90835044986739077</v>
      </c>
      <c r="AR90" s="30">
        <f t="shared" si="90"/>
        <v>0.93231748020689975</v>
      </c>
      <c r="AS90" s="30">
        <f t="shared" si="90"/>
        <v>0.95010796236420791</v>
      </c>
      <c r="AT90" s="30">
        <f t="shared" si="90"/>
        <v>0.96683094100667899</v>
      </c>
      <c r="AU90" s="30">
        <f t="shared" si="90"/>
        <v>0.98402753692909528</v>
      </c>
      <c r="AV90" s="30">
        <f t="shared" si="90"/>
        <v>1</v>
      </c>
      <c r="AW90" s="30">
        <f t="shared" si="90"/>
        <v>1.0214927148712096</v>
      </c>
      <c r="AX90" s="30">
        <f t="shared" si="90"/>
        <v>1.0474512304726102</v>
      </c>
      <c r="AY90" s="30">
        <f t="shared" si="90"/>
        <v>1.0753573572901631</v>
      </c>
      <c r="AZ90" s="30">
        <f t="shared" si="90"/>
        <v>1.1045454206430005</v>
      </c>
      <c r="BA90" s="30">
        <f t="shared" si="90"/>
        <v>1.133882654792671</v>
      </c>
      <c r="BB90" s="30">
        <f t="shared" si="90"/>
        <v>1.1638622556862042</v>
      </c>
      <c r="BC90" s="30">
        <f t="shared" si="90"/>
        <v>1.1938521120720196</v>
      </c>
      <c r="BD90" s="30">
        <f t="shared" si="90"/>
        <v>1.2246288444111295</v>
      </c>
      <c r="BE90" s="30">
        <f t="shared" si="90"/>
        <v>1.2564618924553139</v>
      </c>
      <c r="BF90" s="30">
        <f t="shared" si="78"/>
        <v>1.289073425595471</v>
      </c>
      <c r="BG90" s="30">
        <f t="shared" si="78"/>
        <v>1.3223114760823274</v>
      </c>
    </row>
    <row r="91" spans="1:59" s="24" customFormat="1" x14ac:dyDescent="0.2">
      <c r="A91" s="151" t="s">
        <v>74</v>
      </c>
      <c r="B91" s="148" t="s">
        <v>76</v>
      </c>
      <c r="C91" s="149">
        <v>0.39700000000000002</v>
      </c>
      <c r="D91" s="30">
        <f t="shared" ref="D91:AU91" si="91">$AV91*(D90-$C91*D89)/(1-$C91)</f>
        <v>0.19067785137474935</v>
      </c>
      <c r="E91" s="30">
        <f t="shared" si="91"/>
        <v>0.1987940798279661</v>
      </c>
      <c r="F91" s="30">
        <f t="shared" si="91"/>
        <v>0.21331820111448091</v>
      </c>
      <c r="G91" s="30">
        <f t="shared" si="91"/>
        <v>0.22203169142723472</v>
      </c>
      <c r="H91" s="30">
        <f t="shared" si="91"/>
        <v>0.2290662352260254</v>
      </c>
      <c r="I91" s="30">
        <f t="shared" si="91"/>
        <v>0.24160717740113941</v>
      </c>
      <c r="J91" s="30">
        <f t="shared" si="91"/>
        <v>0.25080475881144415</v>
      </c>
      <c r="K91" s="30">
        <f t="shared" si="91"/>
        <v>0.26746042854174967</v>
      </c>
      <c r="L91" s="30">
        <f t="shared" si="91"/>
        <v>0.29024065865344012</v>
      </c>
      <c r="M91" s="30">
        <f t="shared" si="91"/>
        <v>0.31668880217721102</v>
      </c>
      <c r="N91" s="30">
        <f t="shared" si="91"/>
        <v>0.34588926530245095</v>
      </c>
      <c r="O91" s="30">
        <f t="shared" si="91"/>
        <v>0.35942890876265177</v>
      </c>
      <c r="P91" s="30">
        <f t="shared" si="91"/>
        <v>0.37909369895271788</v>
      </c>
      <c r="Q91" s="30">
        <f t="shared" si="91"/>
        <v>0.39729635472542973</v>
      </c>
      <c r="R91" s="30">
        <f t="shared" si="91"/>
        <v>0.41367356220700452</v>
      </c>
      <c r="S91" s="30">
        <f t="shared" si="91"/>
        <v>0.43113449082527527</v>
      </c>
      <c r="T91" s="30">
        <f t="shared" si="91"/>
        <v>0.45324405902314657</v>
      </c>
      <c r="U91" s="30">
        <f t="shared" si="91"/>
        <v>0.47556656789063084</v>
      </c>
      <c r="V91" s="30">
        <f t="shared" si="91"/>
        <v>0.49892185340965445</v>
      </c>
      <c r="W91" s="30">
        <f t="shared" si="91"/>
        <v>0.52119879895354515</v>
      </c>
      <c r="X91" s="30">
        <f t="shared" si="91"/>
        <v>0.53742735439172939</v>
      </c>
      <c r="Y91" s="30">
        <f t="shared" si="91"/>
        <v>0.55275173719720072</v>
      </c>
      <c r="Z91" s="30">
        <f t="shared" si="91"/>
        <v>0.56926783476357079</v>
      </c>
      <c r="AA91" s="30">
        <f t="shared" si="91"/>
        <v>0.58863704306984854</v>
      </c>
      <c r="AB91" s="30">
        <f t="shared" si="91"/>
        <v>0.60330947052715367</v>
      </c>
      <c r="AC91" s="30">
        <f t="shared" si="91"/>
        <v>0.61924078448282949</v>
      </c>
      <c r="AD91" s="30">
        <f t="shared" si="91"/>
        <v>0.63527586085956556</v>
      </c>
      <c r="AE91" s="30">
        <f t="shared" si="91"/>
        <v>0.65161965761610297</v>
      </c>
      <c r="AF91" s="30">
        <f t="shared" si="91"/>
        <v>0.67362549184157627</v>
      </c>
      <c r="AG91" s="30">
        <f t="shared" si="91"/>
        <v>0.6939214628872642</v>
      </c>
      <c r="AH91" s="30">
        <f t="shared" si="91"/>
        <v>0.71237275482880502</v>
      </c>
      <c r="AI91" s="30">
        <f t="shared" si="91"/>
        <v>0.73486786387076641</v>
      </c>
      <c r="AJ91" s="30">
        <f t="shared" si="91"/>
        <v>0.76088033253535858</v>
      </c>
      <c r="AK91" s="30">
        <f t="shared" si="91"/>
        <v>0.79047709141070388</v>
      </c>
      <c r="AL91" s="30">
        <f t="shared" si="91"/>
        <v>0.81993155363249837</v>
      </c>
      <c r="AM91" s="30">
        <f t="shared" si="91"/>
        <v>0.85074052428183045</v>
      </c>
      <c r="AN91" s="30">
        <f t="shared" si="91"/>
        <v>0.88228851621935589</v>
      </c>
      <c r="AO91" s="30">
        <f t="shared" si="91"/>
        <v>0.88995155034110451</v>
      </c>
      <c r="AP91" s="30">
        <f t="shared" si="91"/>
        <v>0.90907018944144313</v>
      </c>
      <c r="AQ91" s="30">
        <f t="shared" si="91"/>
        <v>0.93242072837282475</v>
      </c>
      <c r="AR91" s="30">
        <f t="shared" si="91"/>
        <v>0.95210014849622915</v>
      </c>
      <c r="AS91" s="30">
        <f t="shared" si="91"/>
        <v>0.96558953017980609</v>
      </c>
      <c r="AT91" s="30">
        <f t="shared" si="91"/>
        <v>0.97850497070543885</v>
      </c>
      <c r="AU91" s="30">
        <f t="shared" si="91"/>
        <v>0.99063760260850586</v>
      </c>
      <c r="AV91" s="150">
        <v>1</v>
      </c>
      <c r="AW91" s="30">
        <f t="shared" ref="AW91:BE91" si="92">$AV91*(AW90-$C91*AW89)/(1-$C91)</f>
        <v>1.0146653425464556</v>
      </c>
      <c r="AX91" s="30">
        <f t="shared" si="92"/>
        <v>1.0333649327539127</v>
      </c>
      <c r="AY91" s="30">
        <f t="shared" si="92"/>
        <v>1.0531475618908783</v>
      </c>
      <c r="AZ91" s="30">
        <f t="shared" si="92"/>
        <v>1.0739244919525048</v>
      </c>
      <c r="BA91" s="30">
        <f t="shared" si="92"/>
        <v>1.0947254471994434</v>
      </c>
      <c r="BB91" s="30">
        <f t="shared" si="92"/>
        <v>1.1152634324714881</v>
      </c>
      <c r="BC91" s="30">
        <f t="shared" si="92"/>
        <v>1.1353105281245688</v>
      </c>
      <c r="BD91" s="30">
        <f t="shared" si="92"/>
        <v>1.1558095295605706</v>
      </c>
      <c r="BE91" s="30">
        <f t="shared" si="92"/>
        <v>1.1768175841033819</v>
      </c>
      <c r="BF91" s="30">
        <f>$AV91*(BF90-$C91*BF89)/(1-$C91)</f>
        <v>1.1981935335070246</v>
      </c>
      <c r="BG91" s="30">
        <f>$AV91*(BG90-$C91*BG89)/(1-$C91)</f>
        <v>1.2197833735106134</v>
      </c>
    </row>
    <row r="92" spans="1:59" s="24" customFormat="1" x14ac:dyDescent="0.2">
      <c r="A92" s="31" t="s">
        <v>40</v>
      </c>
      <c r="B92"/>
      <c r="C92" s="1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0"/>
      <c r="AO92" s="30"/>
      <c r="AP92" s="30"/>
      <c r="AQ92" s="30"/>
      <c r="AR92" s="30"/>
      <c r="AS92" s="30"/>
      <c r="AT92" s="30"/>
      <c r="AU92" s="30"/>
      <c r="AV92" s="30"/>
      <c r="AW92" s="30"/>
      <c r="AX92" s="30"/>
      <c r="AY92" s="30"/>
      <c r="AZ92" s="30"/>
      <c r="BA92" s="30"/>
      <c r="BB92" s="30"/>
      <c r="BC92" s="30"/>
      <c r="BD92" s="30"/>
      <c r="BE92" s="30"/>
      <c r="BF92" s="30"/>
      <c r="BG92" s="30"/>
    </row>
    <row r="93" spans="1:59" s="24" customFormat="1" x14ac:dyDescent="0.2">
      <c r="A93" s="32" t="s">
        <v>9</v>
      </c>
      <c r="B93"/>
      <c r="C93" s="1"/>
      <c r="D93" s="30">
        <f t="shared" ref="D93:AI93" si="93">D127/$AV127</f>
        <v>0.18640065337663173</v>
      </c>
      <c r="E93" s="30">
        <f t="shared" si="93"/>
        <v>0.19729267786577728</v>
      </c>
      <c r="F93" s="30">
        <f t="shared" si="93"/>
        <v>0.2272021400671376</v>
      </c>
      <c r="G93" s="30">
        <f t="shared" si="93"/>
        <v>0.25097933468910538</v>
      </c>
      <c r="H93" s="30">
        <f t="shared" si="93"/>
        <v>0.26562479531507271</v>
      </c>
      <c r="I93" s="30">
        <f t="shared" si="93"/>
        <v>0.28460508769007498</v>
      </c>
      <c r="J93" s="30">
        <f t="shared" si="93"/>
        <v>0.30609724860162152</v>
      </c>
      <c r="K93" s="30">
        <f t="shared" si="93"/>
        <v>0.33585323260242583</v>
      </c>
      <c r="L93" s="30">
        <f t="shared" si="93"/>
        <v>0.37703862940651656</v>
      </c>
      <c r="M93" s="30">
        <f t="shared" si="93"/>
        <v>0.41475847271794775</v>
      </c>
      <c r="N93" s="30">
        <f t="shared" si="93"/>
        <v>0.44052032248995365</v>
      </c>
      <c r="O93" s="30">
        <f t="shared" si="93"/>
        <v>0.45262951660521827</v>
      </c>
      <c r="P93" s="30">
        <f t="shared" si="93"/>
        <v>0.47179782656354208</v>
      </c>
      <c r="Q93" s="30">
        <f t="shared" si="93"/>
        <v>0.48330827614352528</v>
      </c>
      <c r="R93" s="30">
        <f t="shared" si="93"/>
        <v>0.48899586838636344</v>
      </c>
      <c r="S93" s="30">
        <f t="shared" si="93"/>
        <v>0.50178446193140136</v>
      </c>
      <c r="T93" s="30">
        <f t="shared" si="93"/>
        <v>0.52531225826405525</v>
      </c>
      <c r="U93" s="30">
        <f t="shared" si="93"/>
        <v>0.5487876776647288</v>
      </c>
      <c r="V93" s="30">
        <f t="shared" si="93"/>
        <v>0.56773085617927033</v>
      </c>
      <c r="W93" s="30">
        <f t="shared" si="93"/>
        <v>0.58295928394738128</v>
      </c>
      <c r="X93" s="30">
        <f t="shared" si="93"/>
        <v>0.59503993771508601</v>
      </c>
      <c r="Y93" s="30">
        <f t="shared" si="93"/>
        <v>0.60821812085574944</v>
      </c>
      <c r="Z93" s="30">
        <f t="shared" si="93"/>
        <v>0.6224305555484444</v>
      </c>
      <c r="AA93" s="30">
        <f t="shared" si="93"/>
        <v>0.64277396089204042</v>
      </c>
      <c r="AB93" s="30">
        <f t="shared" si="93"/>
        <v>0.65689231258196534</v>
      </c>
      <c r="AC93" s="30">
        <f t="shared" si="93"/>
        <v>0.66974003110561409</v>
      </c>
      <c r="AD93" s="30">
        <f t="shared" si="93"/>
        <v>0.67786462218605792</v>
      </c>
      <c r="AE93" s="30">
        <f t="shared" si="93"/>
        <v>0.6889005468143562</v>
      </c>
      <c r="AF93" s="30">
        <f t="shared" si="93"/>
        <v>0.71358910248084095</v>
      </c>
      <c r="AG93" s="30">
        <f t="shared" si="93"/>
        <v>0.73129205675494613</v>
      </c>
      <c r="AH93" s="30">
        <f t="shared" si="93"/>
        <v>0.73601750028577306</v>
      </c>
      <c r="AI93" s="30">
        <f t="shared" si="93"/>
        <v>0.75636060395692672</v>
      </c>
      <c r="AJ93" s="30">
        <f t="shared" ref="AJ93:BE93" si="94">AJ127/$AV127</f>
        <v>0.78320805320449116</v>
      </c>
      <c r="AK93" s="30">
        <f t="shared" si="94"/>
        <v>0.82400465351998697</v>
      </c>
      <c r="AL93" s="30">
        <f t="shared" si="94"/>
        <v>0.8527523277624327</v>
      </c>
      <c r="AM93" s="30">
        <f t="shared" si="94"/>
        <v>0.87715068466282331</v>
      </c>
      <c r="AN93" s="30">
        <f t="shared" si="94"/>
        <v>0.92713756221484311</v>
      </c>
      <c r="AO93" s="30">
        <f t="shared" si="94"/>
        <v>0.90928510594626466</v>
      </c>
      <c r="AP93" s="30">
        <f t="shared" si="94"/>
        <v>0.93368346284665515</v>
      </c>
      <c r="AQ93" s="30">
        <f t="shared" si="94"/>
        <v>0.97176870288628936</v>
      </c>
      <c r="AR93" s="30">
        <f t="shared" si="94"/>
        <v>0.98664574977677133</v>
      </c>
      <c r="AS93" s="30">
        <f t="shared" si="94"/>
        <v>1.0016338853616302</v>
      </c>
      <c r="AT93" s="30">
        <f t="shared" si="94"/>
        <v>1.0144957993557202</v>
      </c>
      <c r="AU93" s="30">
        <f t="shared" si="94"/>
        <v>1.0031799592515305</v>
      </c>
      <c r="AV93" s="30">
        <f t="shared" si="94"/>
        <v>1</v>
      </c>
      <c r="AW93" s="30">
        <f t="shared" si="94"/>
        <v>1.0218532167118057</v>
      </c>
      <c r="AX93" s="30">
        <f t="shared" si="94"/>
        <v>1.0335074763081689</v>
      </c>
      <c r="AY93" s="30">
        <f t="shared" si="94"/>
        <v>1.0505350086578165</v>
      </c>
      <c r="AZ93" s="30">
        <f t="shared" si="94"/>
        <v>1.0731439960139511</v>
      </c>
      <c r="BA93" s="30">
        <f t="shared" si="94"/>
        <v>1.0935922291780749</v>
      </c>
      <c r="BB93" s="30">
        <f t="shared" si="94"/>
        <v>1.1135836453600516</v>
      </c>
      <c r="BC93" s="30">
        <f t="shared" si="94"/>
        <v>1.1340821974574138</v>
      </c>
      <c r="BD93" s="30">
        <f t="shared" si="94"/>
        <v>1.1537194078152209</v>
      </c>
      <c r="BE93" s="30">
        <f t="shared" si="94"/>
        <v>1.1725011963079717</v>
      </c>
      <c r="BF93" s="30">
        <f t="shared" ref="BF93:BG98" si="95">BF127/$AV127</f>
        <v>1.191041256592027</v>
      </c>
      <c r="BG93" s="30">
        <f t="shared" si="95"/>
        <v>1.2101565313482021</v>
      </c>
    </row>
    <row r="94" spans="1:59" s="24" customFormat="1" x14ac:dyDescent="0.2">
      <c r="A94" s="32" t="s">
        <v>10</v>
      </c>
      <c r="B94"/>
      <c r="C94" s="1"/>
      <c r="D94" s="30">
        <f t="shared" ref="D94:AI94" si="96">D128/$AV128</f>
        <v>0.17519098621678977</v>
      </c>
      <c r="E94" s="30">
        <f t="shared" si="96"/>
        <v>0.18553831977835683</v>
      </c>
      <c r="F94" s="30">
        <f t="shared" si="96"/>
        <v>0.21575149688003462</v>
      </c>
      <c r="G94" s="30">
        <f t="shared" si="96"/>
        <v>0.24027472468943717</v>
      </c>
      <c r="H94" s="30">
        <f t="shared" si="96"/>
        <v>0.25528689165436314</v>
      </c>
      <c r="I94" s="30">
        <f t="shared" si="96"/>
        <v>0.27244055175649323</v>
      </c>
      <c r="J94" s="30">
        <f t="shared" si="96"/>
        <v>0.29335107798052629</v>
      </c>
      <c r="K94" s="30">
        <f t="shared" si="96"/>
        <v>0.32364616191334455</v>
      </c>
      <c r="L94" s="30">
        <f t="shared" si="96"/>
        <v>0.3632983907624931</v>
      </c>
      <c r="M94" s="30">
        <f t="shared" si="96"/>
        <v>0.4009463424839122</v>
      </c>
      <c r="N94" s="30">
        <f t="shared" si="96"/>
        <v>0.42386888884664781</v>
      </c>
      <c r="O94" s="30">
        <f t="shared" si="96"/>
        <v>0.43200818670686175</v>
      </c>
      <c r="P94" s="30">
        <f t="shared" si="96"/>
        <v>0.44766043414054163</v>
      </c>
      <c r="Q94" s="30">
        <f t="shared" si="96"/>
        <v>0.45778232509346611</v>
      </c>
      <c r="R94" s="30">
        <f t="shared" si="96"/>
        <v>0.45928649645828973</v>
      </c>
      <c r="S94" s="30">
        <f t="shared" si="96"/>
        <v>0.46981589035996157</v>
      </c>
      <c r="T94" s="30">
        <f t="shared" si="96"/>
        <v>0.49029255052779158</v>
      </c>
      <c r="U94" s="30">
        <f t="shared" si="96"/>
        <v>0.51352274610633408</v>
      </c>
      <c r="V94" s="30">
        <f t="shared" si="96"/>
        <v>0.53311157584379532</v>
      </c>
      <c r="W94" s="30">
        <f t="shared" si="96"/>
        <v>0.54988001320623991</v>
      </c>
      <c r="X94" s="30">
        <f t="shared" si="96"/>
        <v>0.55880292060378767</v>
      </c>
      <c r="Y94" s="30">
        <f t="shared" si="96"/>
        <v>0.56999489414434068</v>
      </c>
      <c r="Z94" s="30">
        <f t="shared" si="96"/>
        <v>0.58170646193623998</v>
      </c>
      <c r="AA94" s="30">
        <f t="shared" si="96"/>
        <v>0.60131530632172581</v>
      </c>
      <c r="AB94" s="30">
        <f t="shared" si="96"/>
        <v>0.61696451150644516</v>
      </c>
      <c r="AC94" s="30">
        <f t="shared" si="96"/>
        <v>0.62835468949304918</v>
      </c>
      <c r="AD94" s="30">
        <f t="shared" si="96"/>
        <v>0.63275794869230073</v>
      </c>
      <c r="AE94" s="30">
        <f t="shared" si="96"/>
        <v>0.64368279775238912</v>
      </c>
      <c r="AF94" s="30">
        <f t="shared" si="96"/>
        <v>0.66647347429479409</v>
      </c>
      <c r="AG94" s="30">
        <f t="shared" si="96"/>
        <v>0.6796958306407237</v>
      </c>
      <c r="AH94" s="30">
        <f t="shared" si="96"/>
        <v>0.68474869172982333</v>
      </c>
      <c r="AI94" s="30">
        <f t="shared" si="96"/>
        <v>0.70564722746556285</v>
      </c>
      <c r="AJ94" s="30">
        <f t="shared" ref="AJ94:BE94" si="97">AJ128/$AV128</f>
        <v>0.7369099530709371</v>
      </c>
      <c r="AK94" s="30">
        <f t="shared" si="97"/>
        <v>0.78089835762980941</v>
      </c>
      <c r="AL94" s="30">
        <f t="shared" si="97"/>
        <v>0.81524948946020492</v>
      </c>
      <c r="AM94" s="30">
        <f t="shared" si="97"/>
        <v>0.84262935579574283</v>
      </c>
      <c r="AN94" s="30">
        <f t="shared" si="97"/>
        <v>0.90130049794332445</v>
      </c>
      <c r="AO94" s="30">
        <f t="shared" si="97"/>
        <v>0.87447940439014427</v>
      </c>
      <c r="AP94" s="30">
        <f t="shared" si="97"/>
        <v>0.90241804350804022</v>
      </c>
      <c r="AQ94" s="30">
        <f t="shared" si="97"/>
        <v>0.95103127557317935</v>
      </c>
      <c r="AR94" s="30">
        <f t="shared" si="97"/>
        <v>0.9717058685204224</v>
      </c>
      <c r="AS94" s="30">
        <f t="shared" si="97"/>
        <v>0.9862960321362565</v>
      </c>
      <c r="AT94" s="30">
        <f t="shared" si="97"/>
        <v>1.0035661605374699</v>
      </c>
      <c r="AU94" s="30">
        <f t="shared" si="97"/>
        <v>0.99715678862870927</v>
      </c>
      <c r="AV94" s="30">
        <f t="shared" si="97"/>
        <v>1</v>
      </c>
      <c r="AW94" s="30">
        <f t="shared" si="97"/>
        <v>1.0248815004693339</v>
      </c>
      <c r="AX94" s="30">
        <f t="shared" si="97"/>
        <v>1.0404754362473498</v>
      </c>
      <c r="AY94" s="30">
        <f t="shared" si="97"/>
        <v>1.0606674841952042</v>
      </c>
      <c r="AZ94" s="30">
        <f t="shared" si="97"/>
        <v>1.086387566829071</v>
      </c>
      <c r="BA94" s="30">
        <f t="shared" si="97"/>
        <v>1.110841516716256</v>
      </c>
      <c r="BB94" s="30">
        <f t="shared" si="97"/>
        <v>1.1365479954679638</v>
      </c>
      <c r="BC94" s="30">
        <f t="shared" si="97"/>
        <v>1.1622641912783569</v>
      </c>
      <c r="BD94" s="30">
        <f t="shared" si="97"/>
        <v>1.1870864176897109</v>
      </c>
      <c r="BE94" s="30">
        <f t="shared" si="97"/>
        <v>1.2111477984060137</v>
      </c>
      <c r="BF94" s="30">
        <f t="shared" si="95"/>
        <v>1.2350148379486123</v>
      </c>
      <c r="BG94" s="30">
        <f t="shared" si="95"/>
        <v>1.259524175070303</v>
      </c>
    </row>
    <row r="95" spans="1:59" s="24" customFormat="1" x14ac:dyDescent="0.2">
      <c r="A95" s="32" t="s">
        <v>11</v>
      </c>
      <c r="B95"/>
      <c r="C95" s="1"/>
      <c r="D95" s="30">
        <f t="shared" ref="D95:AI95" si="98">D129/$AV129</f>
        <v>0.18191408249962879</v>
      </c>
      <c r="E95" s="30">
        <f t="shared" si="98"/>
        <v>0.19181621620039113</v>
      </c>
      <c r="F95" s="30">
        <f t="shared" si="98"/>
        <v>0.22538438719208609</v>
      </c>
      <c r="G95" s="30">
        <f t="shared" si="98"/>
        <v>0.25022803054118165</v>
      </c>
      <c r="H95" s="30">
        <f t="shared" si="98"/>
        <v>0.2630596432794417</v>
      </c>
      <c r="I95" s="30">
        <f t="shared" si="98"/>
        <v>0.28079796565879628</v>
      </c>
      <c r="J95" s="30">
        <f t="shared" si="98"/>
        <v>0.3018463003776557</v>
      </c>
      <c r="K95" s="30">
        <f t="shared" si="98"/>
        <v>0.33130906135623361</v>
      </c>
      <c r="L95" s="30">
        <f t="shared" si="98"/>
        <v>0.37098510928283379</v>
      </c>
      <c r="M95" s="30">
        <f t="shared" si="98"/>
        <v>0.40590386961423519</v>
      </c>
      <c r="N95" s="30">
        <f t="shared" si="98"/>
        <v>0.42743243040079315</v>
      </c>
      <c r="O95" s="30">
        <f t="shared" si="98"/>
        <v>0.43486043749664699</v>
      </c>
      <c r="P95" s="30">
        <f t="shared" si="98"/>
        <v>0.45281389393039218</v>
      </c>
      <c r="Q95" s="30">
        <f t="shared" si="98"/>
        <v>0.46388886501638421</v>
      </c>
      <c r="R95" s="30">
        <f t="shared" si="98"/>
        <v>0.46961392835937771</v>
      </c>
      <c r="S95" s="30">
        <f t="shared" si="98"/>
        <v>0.4785228317758965</v>
      </c>
      <c r="T95" s="30">
        <f t="shared" si="98"/>
        <v>0.50076509914669731</v>
      </c>
      <c r="U95" s="30">
        <f t="shared" si="98"/>
        <v>0.52197294632245073</v>
      </c>
      <c r="V95" s="30">
        <f t="shared" si="98"/>
        <v>0.54039306522030872</v>
      </c>
      <c r="W95" s="30">
        <f t="shared" si="98"/>
        <v>0.55577752955996695</v>
      </c>
      <c r="X95" s="30">
        <f t="shared" si="98"/>
        <v>0.56344378905951797</v>
      </c>
      <c r="Y95" s="30">
        <f t="shared" si="98"/>
        <v>0.57218643027492155</v>
      </c>
      <c r="Z95" s="30">
        <f t="shared" si="98"/>
        <v>0.58493703256074092</v>
      </c>
      <c r="AA95" s="30">
        <f t="shared" si="98"/>
        <v>0.60391167258998157</v>
      </c>
      <c r="AB95" s="30">
        <f t="shared" si="98"/>
        <v>0.61420080860173487</v>
      </c>
      <c r="AC95" s="30">
        <f t="shared" si="98"/>
        <v>0.62621834636943197</v>
      </c>
      <c r="AD95" s="30">
        <f t="shared" si="98"/>
        <v>0.62957527579663042</v>
      </c>
      <c r="AE95" s="30">
        <f t="shared" si="98"/>
        <v>0.63718005683880763</v>
      </c>
      <c r="AF95" s="30">
        <f t="shared" si="98"/>
        <v>0.65693429403709114</v>
      </c>
      <c r="AG95" s="30">
        <f t="shared" si="98"/>
        <v>0.67144869998417744</v>
      </c>
      <c r="AH95" s="30">
        <f t="shared" si="98"/>
        <v>0.6770778206193141</v>
      </c>
      <c r="AI95" s="30">
        <f t="shared" si="98"/>
        <v>0.69358982027982996</v>
      </c>
      <c r="AJ95" s="30">
        <f t="shared" ref="AJ95:BE95" si="99">AJ129/$AV129</f>
        <v>0.71749020525551566</v>
      </c>
      <c r="AK95" s="30">
        <f t="shared" si="99"/>
        <v>0.75802183092074438</v>
      </c>
      <c r="AL95" s="30">
        <f t="shared" si="99"/>
        <v>0.79721244229729871</v>
      </c>
      <c r="AM95" s="30">
        <f t="shared" si="99"/>
        <v>0.82763609733903309</v>
      </c>
      <c r="AN95" s="30">
        <f t="shared" si="99"/>
        <v>0.88453960028746215</v>
      </c>
      <c r="AO95" s="30">
        <f t="shared" si="99"/>
        <v>0.88115919417171384</v>
      </c>
      <c r="AP95" s="30">
        <f t="shared" si="99"/>
        <v>0.90425863596266032</v>
      </c>
      <c r="AQ95" s="30">
        <f t="shared" si="99"/>
        <v>0.94651371240951354</v>
      </c>
      <c r="AR95" s="30">
        <f t="shared" si="99"/>
        <v>0.97073995623904286</v>
      </c>
      <c r="AS95" s="30">
        <f t="shared" si="99"/>
        <v>0.9887316505879773</v>
      </c>
      <c r="AT95" s="30">
        <f t="shared" si="99"/>
        <v>1.0095200467508365</v>
      </c>
      <c r="AU95" s="30">
        <f t="shared" si="99"/>
        <v>0.99695867171710328</v>
      </c>
      <c r="AV95" s="30">
        <f t="shared" si="99"/>
        <v>1</v>
      </c>
      <c r="AW95" s="30">
        <f t="shared" si="99"/>
        <v>1.0271884846943431</v>
      </c>
      <c r="AX95" s="30">
        <f t="shared" si="99"/>
        <v>1.0430562000190264</v>
      </c>
      <c r="AY95" s="30">
        <f t="shared" si="99"/>
        <v>1.0646017733477522</v>
      </c>
      <c r="AZ95" s="30">
        <f t="shared" si="99"/>
        <v>1.091428172038418</v>
      </c>
      <c r="BA95" s="30">
        <f t="shared" si="99"/>
        <v>1.1164208429517486</v>
      </c>
      <c r="BB95" s="30">
        <f t="shared" si="99"/>
        <v>1.1441412931421107</v>
      </c>
      <c r="BC95" s="30">
        <f t="shared" si="99"/>
        <v>1.1718064111549671</v>
      </c>
      <c r="BD95" s="30">
        <f t="shared" si="99"/>
        <v>1.1985706824884339</v>
      </c>
      <c r="BE95" s="30">
        <f t="shared" si="99"/>
        <v>1.2240943481578268</v>
      </c>
      <c r="BF95" s="30">
        <f t="shared" si="95"/>
        <v>1.2492316593246369</v>
      </c>
      <c r="BG95" s="30">
        <f t="shared" si="95"/>
        <v>1.2753979548450605</v>
      </c>
    </row>
    <row r="96" spans="1:59" s="24" customFormat="1" x14ac:dyDescent="0.2">
      <c r="A96" s="32" t="s">
        <v>12</v>
      </c>
      <c r="B96"/>
      <c r="C96" s="1"/>
      <c r="D96" s="30">
        <f t="shared" ref="D96:AI96" si="100">D130/$AV130</f>
        <v>0.20051860804576238</v>
      </c>
      <c r="E96" s="30">
        <f t="shared" si="100"/>
        <v>0.21227561710068435</v>
      </c>
      <c r="F96" s="30">
        <f t="shared" si="100"/>
        <v>0.24277317741365817</v>
      </c>
      <c r="G96" s="30">
        <f t="shared" si="100"/>
        <v>0.26318706076276838</v>
      </c>
      <c r="H96" s="30">
        <f t="shared" si="100"/>
        <v>0.28178576329306898</v>
      </c>
      <c r="I96" s="30">
        <f t="shared" si="100"/>
        <v>0.29623447170502215</v>
      </c>
      <c r="J96" s="30">
        <f t="shared" si="100"/>
        <v>0.31670227241591131</v>
      </c>
      <c r="K96" s="30">
        <f t="shared" si="100"/>
        <v>0.34765443198834345</v>
      </c>
      <c r="L96" s="30">
        <f t="shared" si="100"/>
        <v>0.38230990620995475</v>
      </c>
      <c r="M96" s="30">
        <f t="shared" si="100"/>
        <v>0.41966073164737627</v>
      </c>
      <c r="N96" s="30">
        <f t="shared" si="100"/>
        <v>0.44637181592302821</v>
      </c>
      <c r="O96" s="30">
        <f t="shared" si="100"/>
        <v>0.4572209097416795</v>
      </c>
      <c r="P96" s="30">
        <f t="shared" si="100"/>
        <v>0.47704013193104033</v>
      </c>
      <c r="Q96" s="30">
        <f t="shared" si="100"/>
        <v>0.48914338171838329</v>
      </c>
      <c r="R96" s="30">
        <f t="shared" si="100"/>
        <v>0.49914877943945485</v>
      </c>
      <c r="S96" s="30">
        <f t="shared" si="100"/>
        <v>0.51204429171536348</v>
      </c>
      <c r="T96" s="30">
        <f t="shared" si="100"/>
        <v>0.53658197521813633</v>
      </c>
      <c r="U96" s="30">
        <f t="shared" si="100"/>
        <v>0.56068147318919992</v>
      </c>
      <c r="V96" s="30">
        <f t="shared" si="100"/>
        <v>0.57814081064868539</v>
      </c>
      <c r="W96" s="30">
        <f t="shared" si="100"/>
        <v>0.59829576062175538</v>
      </c>
      <c r="X96" s="30">
        <f t="shared" si="100"/>
        <v>0.60664119813881701</v>
      </c>
      <c r="Y96" s="30">
        <f t="shared" si="100"/>
        <v>0.61395168910518738</v>
      </c>
      <c r="Z96" s="30">
        <f t="shared" si="100"/>
        <v>0.62694264281430745</v>
      </c>
      <c r="AA96" s="30">
        <f t="shared" si="100"/>
        <v>0.66115661954660776</v>
      </c>
      <c r="AB96" s="30">
        <f t="shared" si="100"/>
        <v>0.6716970216609679</v>
      </c>
      <c r="AC96" s="30">
        <f t="shared" si="100"/>
        <v>0.67985321713529689</v>
      </c>
      <c r="AD96" s="30">
        <f t="shared" si="100"/>
        <v>0.68619279654318799</v>
      </c>
      <c r="AE96" s="30">
        <f t="shared" si="100"/>
        <v>0.69807487995137874</v>
      </c>
      <c r="AF96" s="30">
        <f t="shared" si="100"/>
        <v>0.71655332834478813</v>
      </c>
      <c r="AG96" s="30">
        <f t="shared" si="100"/>
        <v>0.73442265558498232</v>
      </c>
      <c r="AH96" s="30">
        <f t="shared" si="100"/>
        <v>0.74408677397028467</v>
      </c>
      <c r="AI96" s="30">
        <f t="shared" si="100"/>
        <v>0.75999300678157522</v>
      </c>
      <c r="AJ96" s="30">
        <f t="shared" ref="AJ96:BE96" si="101">AJ130/$AV130</f>
        <v>0.77244364474233096</v>
      </c>
      <c r="AK96" s="30">
        <f t="shared" si="101"/>
        <v>0.79558613321436888</v>
      </c>
      <c r="AL96" s="30">
        <f t="shared" si="101"/>
        <v>0.81844243851557363</v>
      </c>
      <c r="AM96" s="30">
        <f t="shared" si="101"/>
        <v>0.84271056122915611</v>
      </c>
      <c r="AN96" s="30">
        <f t="shared" si="101"/>
        <v>0.87547252689249266</v>
      </c>
      <c r="AO96" s="30">
        <f t="shared" si="101"/>
        <v>0.87729263609601127</v>
      </c>
      <c r="AP96" s="30">
        <f t="shared" si="101"/>
        <v>0.89731383733471715</v>
      </c>
      <c r="AQ96" s="30">
        <f t="shared" si="101"/>
        <v>0.92340206925181834</v>
      </c>
      <c r="AR96" s="30">
        <f t="shared" si="101"/>
        <v>0.9458500827618822</v>
      </c>
      <c r="AS96" s="30">
        <f t="shared" si="101"/>
        <v>0.96835280208087005</v>
      </c>
      <c r="AT96" s="30">
        <f t="shared" si="101"/>
        <v>0.98953700638448794</v>
      </c>
      <c r="AU96" s="30">
        <f t="shared" si="101"/>
        <v>0.98859304800189174</v>
      </c>
      <c r="AV96" s="30">
        <f t="shared" si="101"/>
        <v>1</v>
      </c>
      <c r="AW96" s="30">
        <f t="shared" si="101"/>
        <v>1.0116207141168125</v>
      </c>
      <c r="AX96" s="30">
        <f t="shared" si="101"/>
        <v>1.0320113502009931</v>
      </c>
      <c r="AY96" s="30">
        <f t="shared" si="101"/>
        <v>1.0556008512650745</v>
      </c>
      <c r="AZ96" s="30">
        <f t="shared" si="101"/>
        <v>1.081379049420667</v>
      </c>
      <c r="BA96" s="30">
        <f t="shared" si="101"/>
        <v>1.1058983211161031</v>
      </c>
      <c r="BB96" s="30">
        <f t="shared" si="101"/>
        <v>1.1316481437692125</v>
      </c>
      <c r="BC96" s="30">
        <f t="shared" si="101"/>
        <v>1.1567481674154645</v>
      </c>
      <c r="BD96" s="30">
        <f t="shared" si="101"/>
        <v>1.1816873965476471</v>
      </c>
      <c r="BE96" s="30">
        <f t="shared" si="101"/>
        <v>1.2061669425396075</v>
      </c>
      <c r="BF96" s="30">
        <f t="shared" si="95"/>
        <v>1.2310872546701346</v>
      </c>
      <c r="BG96" s="30">
        <f t="shared" si="95"/>
        <v>1.2562790257744147</v>
      </c>
    </row>
    <row r="97" spans="1:59" s="24" customFormat="1" x14ac:dyDescent="0.2">
      <c r="A97" s="32" t="s">
        <v>13</v>
      </c>
      <c r="B97"/>
      <c r="C97" s="1"/>
      <c r="D97" s="30">
        <f t="shared" ref="D97:AI97" si="102">D131/$AV131</f>
        <v>0.20637671801480506</v>
      </c>
      <c r="E97" s="30">
        <f t="shared" si="102"/>
        <v>0.21757080176581364</v>
      </c>
      <c r="F97" s="30">
        <f t="shared" si="102"/>
        <v>0.25226748172909513</v>
      </c>
      <c r="G97" s="30">
        <f t="shared" si="102"/>
        <v>0.27328490451817139</v>
      </c>
      <c r="H97" s="30">
        <f t="shared" si="102"/>
        <v>0.29178395810885455</v>
      </c>
      <c r="I97" s="30">
        <f t="shared" si="102"/>
        <v>0.30225745671456394</v>
      </c>
      <c r="J97" s="30">
        <f t="shared" si="102"/>
        <v>0.31849337190022786</v>
      </c>
      <c r="K97" s="30">
        <f t="shared" si="102"/>
        <v>0.3492402706650492</v>
      </c>
      <c r="L97" s="30">
        <f t="shared" si="102"/>
        <v>0.3813886065625065</v>
      </c>
      <c r="M97" s="30">
        <f t="shared" si="102"/>
        <v>0.41877799530849474</v>
      </c>
      <c r="N97" s="30">
        <f t="shared" si="102"/>
        <v>0.4479974866641076</v>
      </c>
      <c r="O97" s="30">
        <f t="shared" si="102"/>
        <v>0.46181880804076308</v>
      </c>
      <c r="P97" s="30">
        <f t="shared" si="102"/>
        <v>0.48320053652123585</v>
      </c>
      <c r="Q97" s="30">
        <f t="shared" si="102"/>
        <v>0.49709845526355589</v>
      </c>
      <c r="R97" s="30">
        <f t="shared" si="102"/>
        <v>0.50475900615248182</v>
      </c>
      <c r="S97" s="30">
        <f t="shared" si="102"/>
        <v>0.51489746118758839</v>
      </c>
      <c r="T97" s="30">
        <f t="shared" si="102"/>
        <v>0.54127968300951013</v>
      </c>
      <c r="U97" s="30">
        <f t="shared" si="102"/>
        <v>0.5657116836236985</v>
      </c>
      <c r="V97" s="30">
        <f t="shared" si="102"/>
        <v>0.58151174313186349</v>
      </c>
      <c r="W97" s="30">
        <f t="shared" si="102"/>
        <v>0.602025463318971</v>
      </c>
      <c r="X97" s="30">
        <f t="shared" si="102"/>
        <v>0.60772899294905458</v>
      </c>
      <c r="Y97" s="30">
        <f t="shared" si="102"/>
        <v>0.61603352293794877</v>
      </c>
      <c r="Z97" s="30">
        <f t="shared" si="102"/>
        <v>0.62922543470872327</v>
      </c>
      <c r="AA97" s="30">
        <f t="shared" si="102"/>
        <v>0.67247727095370236</v>
      </c>
      <c r="AB97" s="30">
        <f t="shared" si="102"/>
        <v>0.68356711060749731</v>
      </c>
      <c r="AC97" s="30">
        <f t="shared" si="102"/>
        <v>0.69102400740861669</v>
      </c>
      <c r="AD97" s="30">
        <f t="shared" si="102"/>
        <v>0.6982048349878206</v>
      </c>
      <c r="AE97" s="30">
        <f t="shared" si="102"/>
        <v>0.70626817241867834</v>
      </c>
      <c r="AF97" s="30">
        <f t="shared" si="102"/>
        <v>0.72289664922955377</v>
      </c>
      <c r="AG97" s="30">
        <f t="shared" si="102"/>
        <v>0.74036379920770545</v>
      </c>
      <c r="AH97" s="30">
        <f t="shared" si="102"/>
        <v>0.75109718904460598</v>
      </c>
      <c r="AI97" s="30">
        <f t="shared" si="102"/>
        <v>0.76933689495956559</v>
      </c>
      <c r="AJ97" s="30">
        <f t="shared" ref="AJ97:BE97" si="103">AJ131/$AV131</f>
        <v>0.78252075576698965</v>
      </c>
      <c r="AK97" s="30">
        <f t="shared" si="103"/>
        <v>0.80892313487825374</v>
      </c>
      <c r="AL97" s="30">
        <f t="shared" si="103"/>
        <v>0.83310066824791118</v>
      </c>
      <c r="AM97" s="30">
        <f t="shared" si="103"/>
        <v>0.8586223517390944</v>
      </c>
      <c r="AN97" s="30">
        <f t="shared" si="103"/>
        <v>0.89629721784512695</v>
      </c>
      <c r="AO97" s="30">
        <f t="shared" si="103"/>
        <v>0.9090580595907185</v>
      </c>
      <c r="AP97" s="30">
        <f t="shared" si="103"/>
        <v>0.92668017438224981</v>
      </c>
      <c r="AQ97" s="30">
        <f t="shared" si="103"/>
        <v>0.95524015352714542</v>
      </c>
      <c r="AR97" s="30">
        <f t="shared" si="103"/>
        <v>0.97529290484164655</v>
      </c>
      <c r="AS97" s="30">
        <f t="shared" si="103"/>
        <v>0.98767522356151616</v>
      </c>
      <c r="AT97" s="30">
        <f t="shared" si="103"/>
        <v>1.0007734072735395</v>
      </c>
      <c r="AU97" s="30">
        <f t="shared" si="103"/>
        <v>0.99455103854064975</v>
      </c>
      <c r="AV97" s="30">
        <f t="shared" si="103"/>
        <v>1</v>
      </c>
      <c r="AW97" s="30">
        <f t="shared" si="103"/>
        <v>1.0080071547487499</v>
      </c>
      <c r="AX97" s="30">
        <f t="shared" si="103"/>
        <v>1.0224219838823092</v>
      </c>
      <c r="AY97" s="30">
        <f t="shared" si="103"/>
        <v>1.0402210793956694</v>
      </c>
      <c r="AZ97" s="30">
        <f t="shared" si="103"/>
        <v>1.0604067166471769</v>
      </c>
      <c r="BA97" s="30">
        <f t="shared" si="103"/>
        <v>1.0800052275699699</v>
      </c>
      <c r="BB97" s="30">
        <f t="shared" si="103"/>
        <v>1.0995442456255675</v>
      </c>
      <c r="BC97" s="30">
        <f t="shared" si="103"/>
        <v>1.1182727952772415</v>
      </c>
      <c r="BD97" s="30">
        <f t="shared" si="103"/>
        <v>1.1370783930683981</v>
      </c>
      <c r="BE97" s="30">
        <f t="shared" si="103"/>
        <v>1.1557786592258319</v>
      </c>
      <c r="BF97" s="30">
        <f t="shared" si="95"/>
        <v>1.175326454917573</v>
      </c>
      <c r="BG97" s="30">
        <f t="shared" si="95"/>
        <v>1.1953384900320188</v>
      </c>
    </row>
    <row r="98" spans="1:59" s="24" customFormat="1" x14ac:dyDescent="0.2">
      <c r="A98" s="32" t="s">
        <v>72</v>
      </c>
      <c r="B98"/>
      <c r="C98" s="1"/>
      <c r="D98" s="30">
        <f t="shared" ref="D98:AI98" si="104">D132/$AV132</f>
        <v>0.19266273893791133</v>
      </c>
      <c r="E98" s="30">
        <f t="shared" si="104"/>
        <v>0.19998457544488563</v>
      </c>
      <c r="F98" s="30">
        <f t="shared" si="104"/>
        <v>0.21237005838417952</v>
      </c>
      <c r="G98" s="30">
        <f t="shared" si="104"/>
        <v>0.21820242178190766</v>
      </c>
      <c r="H98" s="30">
        <f t="shared" si="104"/>
        <v>0.22239495720940164</v>
      </c>
      <c r="I98" s="30">
        <f t="shared" si="104"/>
        <v>0.23403230308586148</v>
      </c>
      <c r="J98" s="30">
        <f t="shared" si="104"/>
        <v>0.24186697666119636</v>
      </c>
      <c r="K98" s="30">
        <f t="shared" si="104"/>
        <v>0.25782984998070801</v>
      </c>
      <c r="L98" s="30">
        <f t="shared" si="104"/>
        <v>0.27909503858009577</v>
      </c>
      <c r="M98" s="30">
        <f t="shared" si="104"/>
        <v>0.30343967533853483</v>
      </c>
      <c r="N98" s="30">
        <f t="shared" si="104"/>
        <v>0.33386169741037874</v>
      </c>
      <c r="O98" s="30">
        <f t="shared" si="104"/>
        <v>0.34646769341295403</v>
      </c>
      <c r="P98" s="30">
        <f t="shared" si="104"/>
        <v>0.36513129183940229</v>
      </c>
      <c r="Q98" s="30">
        <f t="shared" si="104"/>
        <v>0.38294564059992731</v>
      </c>
      <c r="R98" s="30">
        <f t="shared" si="104"/>
        <v>0.39930989125113825</v>
      </c>
      <c r="S98" s="30">
        <f t="shared" si="104"/>
        <v>0.41656040204897282</v>
      </c>
      <c r="T98" s="30">
        <f t="shared" si="104"/>
        <v>0.43774843941986719</v>
      </c>
      <c r="U98" s="30">
        <f t="shared" si="104"/>
        <v>0.45867707078557307</v>
      </c>
      <c r="V98" s="30">
        <f t="shared" si="104"/>
        <v>0.48189876587874309</v>
      </c>
      <c r="W98" s="30">
        <f t="shared" si="104"/>
        <v>0.50432329741846704</v>
      </c>
      <c r="X98" s="30">
        <f t="shared" si="104"/>
        <v>0.52128425117129085</v>
      </c>
      <c r="Y98" s="30">
        <f t="shared" si="104"/>
        <v>0.53680771131604421</v>
      </c>
      <c r="Z98" s="30">
        <f t="shared" si="104"/>
        <v>0.55388852994734183</v>
      </c>
      <c r="AA98" s="30">
        <f t="shared" si="104"/>
        <v>0.57243582245409963</v>
      </c>
      <c r="AB98" s="30">
        <f t="shared" si="104"/>
        <v>0.58631394571909456</v>
      </c>
      <c r="AC98" s="30">
        <f t="shared" si="104"/>
        <v>0.60182563229727282</v>
      </c>
      <c r="AD98" s="30">
        <f t="shared" si="104"/>
        <v>0.61763329146601109</v>
      </c>
      <c r="AE98" s="30">
        <f t="shared" si="104"/>
        <v>0.6340329131323752</v>
      </c>
      <c r="AF98" s="30">
        <f t="shared" si="104"/>
        <v>0.65700780002048931</v>
      </c>
      <c r="AG98" s="30">
        <f t="shared" si="104"/>
        <v>0.67921209130446303</v>
      </c>
      <c r="AH98" s="30">
        <f t="shared" si="104"/>
        <v>0.69973986073117067</v>
      </c>
      <c r="AI98" s="30">
        <f t="shared" si="104"/>
        <v>0.72286779624858277</v>
      </c>
      <c r="AJ98" s="30">
        <f t="shared" ref="AJ98:BE98" si="105">AJ132/$AV132</f>
        <v>0.74717519783130948</v>
      </c>
      <c r="AK98" s="30">
        <f t="shared" si="105"/>
        <v>0.773797568750898</v>
      </c>
      <c r="AL98" s="30">
        <f t="shared" si="105"/>
        <v>0.80091176927316687</v>
      </c>
      <c r="AM98" s="30">
        <f t="shared" si="105"/>
        <v>0.83063310446103844</v>
      </c>
      <c r="AN98" s="30">
        <f t="shared" si="105"/>
        <v>0.86593685048191937</v>
      </c>
      <c r="AO98" s="30">
        <f t="shared" si="105"/>
        <v>0.8785018350112821</v>
      </c>
      <c r="AP98" s="30">
        <f t="shared" si="105"/>
        <v>0.89839639384943992</v>
      </c>
      <c r="AQ98" s="30">
        <f t="shared" si="105"/>
        <v>0.92143219881993832</v>
      </c>
      <c r="AR98" s="30">
        <f t="shared" si="105"/>
        <v>0.94237383970220978</v>
      </c>
      <c r="AS98" s="30">
        <f t="shared" si="105"/>
        <v>0.95766291287753846</v>
      </c>
      <c r="AT98" s="30">
        <f t="shared" si="105"/>
        <v>0.9714309946755878</v>
      </c>
      <c r="AU98" s="30">
        <f t="shared" si="105"/>
        <v>0.98745511944588416</v>
      </c>
      <c r="AV98" s="30">
        <f t="shared" si="105"/>
        <v>1</v>
      </c>
      <c r="AW98" s="30">
        <f t="shared" si="105"/>
        <v>1.018161428638741</v>
      </c>
      <c r="AX98" s="30">
        <f t="shared" si="105"/>
        <v>1.04066437355699</v>
      </c>
      <c r="AY98" s="30">
        <f t="shared" si="105"/>
        <v>1.0641059228195824</v>
      </c>
      <c r="AZ98" s="30">
        <f t="shared" si="105"/>
        <v>1.0886321443716722</v>
      </c>
      <c r="BA98" s="30">
        <f t="shared" si="105"/>
        <v>1.1132526033077321</v>
      </c>
      <c r="BB98" s="30">
        <f t="shared" si="105"/>
        <v>1.1378928520944258</v>
      </c>
      <c r="BC98" s="30">
        <f t="shared" si="105"/>
        <v>1.1621608632144371</v>
      </c>
      <c r="BD98" s="30">
        <f t="shared" si="105"/>
        <v>1.1870282240964989</v>
      </c>
      <c r="BE98" s="30">
        <f t="shared" si="105"/>
        <v>1.2127380671912547</v>
      </c>
      <c r="BF98" s="30">
        <f t="shared" si="95"/>
        <v>1.2389916599915187</v>
      </c>
      <c r="BG98" s="30">
        <f t="shared" si="95"/>
        <v>1.2656476464213353</v>
      </c>
    </row>
    <row r="99" spans="1:59" s="24" customFormat="1" x14ac:dyDescent="0.2">
      <c r="A99" s="151" t="s">
        <v>73</v>
      </c>
      <c r="B99" s="148" t="s">
        <v>77</v>
      </c>
      <c r="C99" s="149">
        <v>0.188</v>
      </c>
      <c r="D99" s="30">
        <f t="shared" ref="D99:AU99" si="106">$AV99*(D98-$C99*D89)/(1-$C99)</f>
        <v>0.21937421738632623</v>
      </c>
      <c r="E99" s="30">
        <f t="shared" si="106"/>
        <v>0.22713197465617346</v>
      </c>
      <c r="F99" s="30">
        <f t="shared" si="106"/>
        <v>0.24064677945213364</v>
      </c>
      <c r="G99" s="30">
        <f t="shared" si="106"/>
        <v>0.24557129684616796</v>
      </c>
      <c r="H99" s="30">
        <f t="shared" si="106"/>
        <v>0.2484938061531291</v>
      </c>
      <c r="I99" s="30">
        <f t="shared" si="106"/>
        <v>0.26064527565761403</v>
      </c>
      <c r="J99" s="30">
        <f t="shared" si="106"/>
        <v>0.26794437346347288</v>
      </c>
      <c r="K99" s="30">
        <f t="shared" si="106"/>
        <v>0.28479315356539314</v>
      </c>
      <c r="L99" s="30">
        <f t="shared" si="106"/>
        <v>0.30746073563358678</v>
      </c>
      <c r="M99" s="30">
        <f t="shared" si="106"/>
        <v>0.3332727802167178</v>
      </c>
      <c r="N99" s="30">
        <f t="shared" si="106"/>
        <v>0.36634672100640653</v>
      </c>
      <c r="O99" s="30">
        <f t="shared" si="106"/>
        <v>0.37792130270108421</v>
      </c>
      <c r="P99" s="30">
        <f t="shared" si="106"/>
        <v>0.39745541188984407</v>
      </c>
      <c r="Q99" s="30">
        <f t="shared" si="106"/>
        <v>0.41609986327586596</v>
      </c>
      <c r="R99" s="30">
        <f t="shared" si="106"/>
        <v>0.4325265828527412</v>
      </c>
      <c r="S99" s="30">
        <f t="shared" si="106"/>
        <v>0.45013445435100924</v>
      </c>
      <c r="T99" s="30">
        <f t="shared" si="106"/>
        <v>0.4719681798611664</v>
      </c>
      <c r="U99" s="30">
        <f t="shared" si="106"/>
        <v>0.49286280117815512</v>
      </c>
      <c r="V99" s="30">
        <f t="shared" si="106"/>
        <v>0.51540961472210955</v>
      </c>
      <c r="W99" s="30">
        <f t="shared" si="106"/>
        <v>0.53660135176568569</v>
      </c>
      <c r="X99" s="30">
        <f t="shared" si="106"/>
        <v>0.55132037115208254</v>
      </c>
      <c r="Y99" s="30">
        <f t="shared" si="106"/>
        <v>0.56474202004356067</v>
      </c>
      <c r="Z99" s="30">
        <f t="shared" si="106"/>
        <v>0.58100049563673317</v>
      </c>
      <c r="AA99" s="30">
        <f t="shared" si="106"/>
        <v>0.59943383361375224</v>
      </c>
      <c r="AB99" s="30">
        <f t="shared" si="106"/>
        <v>0.61278762067629455</v>
      </c>
      <c r="AC99" s="30">
        <f t="shared" si="106"/>
        <v>0.62848965617539343</v>
      </c>
      <c r="AD99" s="30">
        <f t="shared" si="106"/>
        <v>0.64406742848386256</v>
      </c>
      <c r="AE99" s="30">
        <f t="shared" si="106"/>
        <v>0.66001745915295795</v>
      </c>
      <c r="AF99" s="30">
        <f t="shared" si="106"/>
        <v>0.68277830223270375</v>
      </c>
      <c r="AG99" s="30">
        <f t="shared" si="106"/>
        <v>0.7040307133854603</v>
      </c>
      <c r="AH99" s="30">
        <f t="shared" si="106"/>
        <v>0.72260387751039168</v>
      </c>
      <c r="AI99" s="30">
        <f t="shared" si="106"/>
        <v>0.74404580796861697</v>
      </c>
      <c r="AJ99" s="30">
        <f t="shared" si="106"/>
        <v>0.7659050964997216</v>
      </c>
      <c r="AK99" s="30">
        <f t="shared" si="106"/>
        <v>0.79126081885273869</v>
      </c>
      <c r="AL99" s="30">
        <f t="shared" si="106"/>
        <v>0.8176699249528625</v>
      </c>
      <c r="AM99" s="30">
        <f t="shared" si="106"/>
        <v>0.84692704691530385</v>
      </c>
      <c r="AN99" s="30">
        <f t="shared" si="106"/>
        <v>0.88385215755186264</v>
      </c>
      <c r="AO99" s="30">
        <f t="shared" si="106"/>
        <v>0.8933551231496395</v>
      </c>
      <c r="AP99" s="30">
        <f t="shared" si="106"/>
        <v>0.91116088193798095</v>
      </c>
      <c r="AQ99" s="30">
        <f t="shared" si="106"/>
        <v>0.93292564246535881</v>
      </c>
      <c r="AR99" s="30">
        <f t="shared" si="106"/>
        <v>0.95165902308262296</v>
      </c>
      <c r="AS99" s="30">
        <f t="shared" si="106"/>
        <v>0.96485640762372726</v>
      </c>
      <c r="AT99" s="30">
        <f t="shared" si="106"/>
        <v>0.97660137445869899</v>
      </c>
      <c r="AU99" s="30">
        <f t="shared" si="106"/>
        <v>0.99057322362129996</v>
      </c>
      <c r="AV99" s="150">
        <v>1</v>
      </c>
      <c r="AW99" s="30">
        <f t="shared" ref="AW99:BE99" si="107">$AV99*(AW98-$C99*AW89)/(1-$C99)</f>
        <v>1.0149892006124417</v>
      </c>
      <c r="AX99" s="30">
        <f t="shared" si="107"/>
        <v>1.0341393803588144</v>
      </c>
      <c r="AY99" s="30">
        <f t="shared" si="107"/>
        <v>1.0536905125728091</v>
      </c>
      <c r="AZ99" s="30">
        <f t="shared" si="107"/>
        <v>1.0741794938031961</v>
      </c>
      <c r="BA99" s="30">
        <f t="shared" si="107"/>
        <v>1.0947059845654763</v>
      </c>
      <c r="BB99" s="30">
        <f t="shared" si="107"/>
        <v>1.1147897469046744</v>
      </c>
      <c r="BC99" s="30">
        <f t="shared" si="107"/>
        <v>1.134236479063746</v>
      </c>
      <c r="BD99" s="30">
        <f t="shared" si="107"/>
        <v>1.1541213464472528</v>
      </c>
      <c r="BE99" s="30">
        <f t="shared" si="107"/>
        <v>1.1746067349258131</v>
      </c>
      <c r="BF99" s="30">
        <f>$AV99*(BF98-$C99*BF89)/(1-$C99)</f>
        <v>1.1954371354654203</v>
      </c>
      <c r="BG99" s="30">
        <f>$AV99*(BG98-$C99*BG89)/(1-$C99)</f>
        <v>1.2164729327110029</v>
      </c>
    </row>
    <row r="100" spans="1:59" x14ac:dyDescent="0.2">
      <c r="A100" s="3" t="s">
        <v>32</v>
      </c>
      <c r="D100" s="8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</row>
    <row r="101" spans="1:59" s="24" customFormat="1" x14ac:dyDescent="0.2">
      <c r="A101" s="34" t="s">
        <v>23</v>
      </c>
      <c r="B101" s="2" t="s">
        <v>27</v>
      </c>
      <c r="C101" s="2"/>
      <c r="D101" s="30">
        <f t="shared" ref="D101:AI101" si="108">D134/$AV134</f>
        <v>0.13663832986969401</v>
      </c>
      <c r="E101" s="30">
        <f t="shared" si="108"/>
        <v>0.14233159361426459</v>
      </c>
      <c r="F101" s="30">
        <f t="shared" si="108"/>
        <v>0.16652796452868956</v>
      </c>
      <c r="G101" s="30">
        <f t="shared" si="108"/>
        <v>0.19641759918768512</v>
      </c>
      <c r="H101" s="30">
        <f t="shared" si="108"/>
        <v>0.21349739042139687</v>
      </c>
      <c r="I101" s="30">
        <f t="shared" si="108"/>
        <v>0.22915386571896598</v>
      </c>
      <c r="J101" s="30">
        <f t="shared" si="108"/>
        <v>0.24765697288882038</v>
      </c>
      <c r="K101" s="30">
        <f t="shared" si="108"/>
        <v>0.27327665973938803</v>
      </c>
      <c r="L101" s="30">
        <f t="shared" si="108"/>
        <v>0.30174297846224091</v>
      </c>
      <c r="M101" s="30">
        <f t="shared" si="108"/>
        <v>0.33163261312123649</v>
      </c>
      <c r="N101" s="30">
        <f t="shared" si="108"/>
        <v>0.3515590362272335</v>
      </c>
      <c r="O101" s="30">
        <f t="shared" si="108"/>
        <v>0.36294556371637471</v>
      </c>
      <c r="P101" s="30">
        <f t="shared" si="108"/>
        <v>0.3757554071416585</v>
      </c>
      <c r="Q101" s="30">
        <f t="shared" si="108"/>
        <v>0.38287198682237172</v>
      </c>
      <c r="R101" s="30">
        <f t="shared" si="108"/>
        <v>0.38429530275851437</v>
      </c>
      <c r="S101" s="30">
        <f t="shared" si="108"/>
        <v>0.39425851431151293</v>
      </c>
      <c r="T101" s="30">
        <f t="shared" si="108"/>
        <v>0.4191665431940092</v>
      </c>
      <c r="U101" s="30">
        <f t="shared" si="108"/>
        <v>0.43411136052350696</v>
      </c>
      <c r="V101" s="30">
        <f t="shared" si="108"/>
        <v>0.44692120394879081</v>
      </c>
      <c r="W101" s="30">
        <f t="shared" si="108"/>
        <v>0.456172757533718</v>
      </c>
      <c r="X101" s="30">
        <f t="shared" si="108"/>
        <v>0.46400099518250254</v>
      </c>
      <c r="Y101" s="30">
        <f t="shared" si="108"/>
        <v>0.48250410235235697</v>
      </c>
      <c r="Z101" s="30">
        <f t="shared" si="108"/>
        <v>0.49958389358606869</v>
      </c>
      <c r="AA101" s="30">
        <f t="shared" si="108"/>
        <v>0.51630785583574479</v>
      </c>
      <c r="AB101" s="30">
        <f t="shared" si="108"/>
        <v>0.52591523840470766</v>
      </c>
      <c r="AC101" s="30">
        <f t="shared" si="108"/>
        <v>0.53872508182999146</v>
      </c>
      <c r="AD101" s="30">
        <f t="shared" si="108"/>
        <v>0.5479766354149187</v>
      </c>
      <c r="AE101" s="30">
        <f t="shared" si="108"/>
        <v>0.55758401798388146</v>
      </c>
      <c r="AF101" s="30">
        <f t="shared" si="108"/>
        <v>0.58498284975462744</v>
      </c>
      <c r="AG101" s="30">
        <f t="shared" si="108"/>
        <v>0.59601354825973296</v>
      </c>
      <c r="AH101" s="30">
        <f t="shared" si="108"/>
        <v>0.618074945269944</v>
      </c>
      <c r="AI101" s="30">
        <f t="shared" si="108"/>
        <v>0.6319522756473348</v>
      </c>
      <c r="AJ101" s="30">
        <f t="shared" ref="AJ101:BE101" si="109">AJ134/$AV134</f>
        <v>0.65650447554579539</v>
      </c>
      <c r="AK101" s="30">
        <f t="shared" si="109"/>
        <v>0.6920873739493616</v>
      </c>
      <c r="AL101" s="30">
        <f t="shared" si="109"/>
        <v>0.7237561535285354</v>
      </c>
      <c r="AM101" s="30">
        <f t="shared" si="109"/>
        <v>0.76047770468101561</v>
      </c>
      <c r="AN101" s="30">
        <f t="shared" si="109"/>
        <v>0.81328272591190787</v>
      </c>
      <c r="AO101" s="30">
        <f t="shared" si="109"/>
        <v>0.80844345172902288</v>
      </c>
      <c r="AP101" s="30">
        <f t="shared" si="109"/>
        <v>0.84402635013258898</v>
      </c>
      <c r="AQ101" s="30">
        <f t="shared" si="109"/>
        <v>0.87462764275965588</v>
      </c>
      <c r="AR101" s="30">
        <f t="shared" si="109"/>
        <v>0.90380561945058013</v>
      </c>
      <c r="AS101" s="30">
        <f t="shared" si="109"/>
        <v>0.9162596338918283</v>
      </c>
      <c r="AT101" s="30">
        <f t="shared" si="109"/>
        <v>0.92942530630114772</v>
      </c>
      <c r="AU101" s="30">
        <f t="shared" si="109"/>
        <v>0.97176895540139141</v>
      </c>
      <c r="AV101" s="30">
        <f t="shared" si="109"/>
        <v>1</v>
      </c>
      <c r="AW101" s="30">
        <f t="shared" si="109"/>
        <v>1.0259688262497035</v>
      </c>
      <c r="AX101" s="30">
        <f t="shared" si="109"/>
        <v>1.0548269838497766</v>
      </c>
      <c r="AY101" s="30">
        <f t="shared" si="109"/>
        <v>1.0780500913270672</v>
      </c>
      <c r="AZ101" s="30">
        <f t="shared" si="109"/>
        <v>1.1012847276634405</v>
      </c>
      <c r="BA101" s="30">
        <f t="shared" si="109"/>
        <v>1.1244217245265944</v>
      </c>
      <c r="BB101" s="30">
        <f t="shared" si="109"/>
        <v>1.1496781811502585</v>
      </c>
      <c r="BC101" s="30">
        <f t="shared" si="109"/>
        <v>1.1756235226870155</v>
      </c>
      <c r="BD101" s="30">
        <f t="shared" si="109"/>
        <v>1.2012086229603349</v>
      </c>
      <c r="BE101" s="30">
        <f t="shared" si="109"/>
        <v>1.2284126027794229</v>
      </c>
      <c r="BF101" s="30">
        <f t="shared" ref="BF101:BG105" si="110">BF134/$AV134</f>
        <v>1.2568242661703279</v>
      </c>
      <c r="BG101" s="30">
        <f t="shared" si="110"/>
        <v>1.2834398471814146</v>
      </c>
    </row>
    <row r="102" spans="1:59" s="24" customFormat="1" x14ac:dyDescent="0.2">
      <c r="A102" s="34" t="s">
        <v>24</v>
      </c>
      <c r="B102" s="2" t="s">
        <v>28</v>
      </c>
      <c r="C102" s="2"/>
      <c r="D102" s="30">
        <f t="shared" ref="D102:AI102" si="111">D135/$AV135</f>
        <v>0.1164613145528858</v>
      </c>
      <c r="E102" s="30">
        <f t="shared" si="111"/>
        <v>0.12006321087926372</v>
      </c>
      <c r="F102" s="30">
        <f t="shared" si="111"/>
        <v>0.1320695319671901</v>
      </c>
      <c r="G102" s="30">
        <f t="shared" si="111"/>
        <v>0.15968407046942074</v>
      </c>
      <c r="H102" s="30">
        <f t="shared" si="111"/>
        <v>0.17649291999251768</v>
      </c>
      <c r="I102" s="30">
        <f t="shared" si="111"/>
        <v>0.19210113740682194</v>
      </c>
      <c r="J102" s="30">
        <f t="shared" si="111"/>
        <v>0.2029068263859557</v>
      </c>
      <c r="K102" s="30">
        <f t="shared" si="111"/>
        <v>0.22091630801784523</v>
      </c>
      <c r="L102" s="30">
        <f t="shared" si="111"/>
        <v>0.23892578964973479</v>
      </c>
      <c r="M102" s="30">
        <f t="shared" si="111"/>
        <v>0.26173779971679489</v>
      </c>
      <c r="N102" s="30">
        <f t="shared" si="111"/>
        <v>0.28214854556626973</v>
      </c>
      <c r="O102" s="30">
        <f t="shared" si="111"/>
        <v>0.28935233821902556</v>
      </c>
      <c r="P102" s="30">
        <f t="shared" si="111"/>
        <v>0.29295423454540348</v>
      </c>
      <c r="Q102" s="30">
        <f t="shared" si="111"/>
        <v>0.29535549876298872</v>
      </c>
      <c r="R102" s="30">
        <f t="shared" si="111"/>
        <v>0.29895739508936664</v>
      </c>
      <c r="S102" s="30">
        <f t="shared" si="111"/>
        <v>0.31816750883004885</v>
      </c>
      <c r="T102" s="30">
        <f t="shared" si="111"/>
        <v>0.36259089685537643</v>
      </c>
      <c r="U102" s="30">
        <f t="shared" si="111"/>
        <v>0.3878041711400218</v>
      </c>
      <c r="V102" s="30">
        <f t="shared" si="111"/>
        <v>0.39620859590157026</v>
      </c>
      <c r="W102" s="30">
        <f t="shared" si="111"/>
        <v>0.40311223052712791</v>
      </c>
      <c r="X102" s="30">
        <f t="shared" si="111"/>
        <v>0.41151665528867643</v>
      </c>
      <c r="Y102" s="30">
        <f t="shared" si="111"/>
        <v>0.41932076399582852</v>
      </c>
      <c r="Z102" s="30">
        <f t="shared" si="111"/>
        <v>0.41421807753345985</v>
      </c>
      <c r="AA102" s="30">
        <f t="shared" si="111"/>
        <v>0.4211217121590175</v>
      </c>
      <c r="AB102" s="30">
        <f t="shared" si="111"/>
        <v>0.43462882338293468</v>
      </c>
      <c r="AC102" s="30">
        <f t="shared" si="111"/>
        <v>0.44183261603569046</v>
      </c>
      <c r="AD102" s="30">
        <f t="shared" si="111"/>
        <v>0.4544392531780132</v>
      </c>
      <c r="AE102" s="30">
        <f t="shared" si="111"/>
        <v>0.469146996510723</v>
      </c>
      <c r="AF102" s="30">
        <f t="shared" si="111"/>
        <v>0.49976311528493522</v>
      </c>
      <c r="AG102" s="30">
        <f t="shared" si="111"/>
        <v>0.49225916460498126</v>
      </c>
      <c r="AH102" s="30">
        <f t="shared" si="111"/>
        <v>0.50306485358411501</v>
      </c>
      <c r="AI102" s="30">
        <f t="shared" si="111"/>
        <v>0.51236975242725791</v>
      </c>
      <c r="AJ102" s="30">
        <f t="shared" ref="AJ102:BE102" si="112">AJ135/$AV135</f>
        <v>0.51597164875363588</v>
      </c>
      <c r="AK102" s="30">
        <f t="shared" si="112"/>
        <v>0.5264771797055714</v>
      </c>
      <c r="AL102" s="30">
        <f t="shared" si="112"/>
        <v>0.56165570049319569</v>
      </c>
      <c r="AM102" s="30">
        <f t="shared" si="112"/>
        <v>0.63369362702075382</v>
      </c>
      <c r="AN102" s="30">
        <f t="shared" si="112"/>
        <v>0.70357041575248536</v>
      </c>
      <c r="AO102" s="30">
        <f t="shared" si="112"/>
        <v>0.75279633221298348</v>
      </c>
      <c r="AP102" s="30">
        <f t="shared" si="112"/>
        <v>0.78977580116379664</v>
      </c>
      <c r="AQ102" s="30">
        <f t="shared" si="112"/>
        <v>0.81799065572042362</v>
      </c>
      <c r="AR102" s="30">
        <f t="shared" si="112"/>
        <v>0.87862257721445181</v>
      </c>
      <c r="AS102" s="30">
        <f t="shared" si="112"/>
        <v>0.9058769260840448</v>
      </c>
      <c r="AT102" s="30">
        <f t="shared" si="112"/>
        <v>0.93649304485825702</v>
      </c>
      <c r="AU102" s="30">
        <f t="shared" si="112"/>
        <v>0.964707899414884</v>
      </c>
      <c r="AV102" s="30">
        <f t="shared" si="112"/>
        <v>1</v>
      </c>
      <c r="AW102" s="30">
        <f t="shared" si="112"/>
        <v>1.0362025399132135</v>
      </c>
      <c r="AX102" s="30">
        <f t="shared" si="112"/>
        <v>1.0623554288862</v>
      </c>
      <c r="AY102" s="30">
        <f t="shared" si="112"/>
        <v>1.0888288866322342</v>
      </c>
      <c r="AZ102" s="30">
        <f t="shared" si="112"/>
        <v>1.117190098242923</v>
      </c>
      <c r="BA102" s="30">
        <f t="shared" si="112"/>
        <v>1.1450983113589643</v>
      </c>
      <c r="BB102" s="30">
        <f t="shared" si="112"/>
        <v>1.1722129066510938</v>
      </c>
      <c r="BC102" s="30">
        <f t="shared" si="112"/>
        <v>1.1978732963330534</v>
      </c>
      <c r="BD102" s="30">
        <f t="shared" si="112"/>
        <v>1.2230335026784902</v>
      </c>
      <c r="BE102" s="30">
        <f t="shared" si="112"/>
        <v>1.2480810897321222</v>
      </c>
      <c r="BF102" s="30">
        <f t="shared" si="110"/>
        <v>1.2731550906921476</v>
      </c>
      <c r="BG102" s="30">
        <f t="shared" si="110"/>
        <v>1.2976924090995428</v>
      </c>
    </row>
    <row r="103" spans="1:59" s="24" customFormat="1" x14ac:dyDescent="0.2">
      <c r="A103" s="59" t="s">
        <v>55</v>
      </c>
      <c r="B103" s="2" t="s">
        <v>54</v>
      </c>
      <c r="C103" s="2"/>
      <c r="D103" s="30">
        <f t="shared" ref="D103:AI103" si="113">D136/$AV136</f>
        <v>0.13409021734005669</v>
      </c>
      <c r="E103" s="30">
        <f t="shared" si="113"/>
        <v>0.14418302939791042</v>
      </c>
      <c r="F103" s="30">
        <f t="shared" si="113"/>
        <v>0.17734512615942979</v>
      </c>
      <c r="G103" s="30">
        <f t="shared" si="113"/>
        <v>0.2090653926269701</v>
      </c>
      <c r="H103" s="30">
        <f t="shared" si="113"/>
        <v>0.22780918644869844</v>
      </c>
      <c r="I103" s="30">
        <f t="shared" si="113"/>
        <v>0.2451111499764477</v>
      </c>
      <c r="J103" s="30">
        <f t="shared" si="113"/>
        <v>0.25232030144634321</v>
      </c>
      <c r="K103" s="30">
        <f t="shared" si="113"/>
        <v>0.27394775585602976</v>
      </c>
      <c r="L103" s="30">
        <f t="shared" si="113"/>
        <v>0.30710985261754919</v>
      </c>
      <c r="M103" s="30">
        <f t="shared" si="113"/>
        <v>0.33306279790917304</v>
      </c>
      <c r="N103" s="30">
        <f t="shared" si="113"/>
        <v>0.3518065917309014</v>
      </c>
      <c r="O103" s="30">
        <f t="shared" si="113"/>
        <v>0.36189940378875513</v>
      </c>
      <c r="P103" s="30">
        <f t="shared" si="113"/>
        <v>0.36334123408273422</v>
      </c>
      <c r="Q103" s="30">
        <f t="shared" si="113"/>
        <v>0.36478306437671332</v>
      </c>
      <c r="R103" s="30">
        <f t="shared" si="113"/>
        <v>0.36766672496467157</v>
      </c>
      <c r="S103" s="30">
        <f t="shared" si="113"/>
        <v>0.37055038555262976</v>
      </c>
      <c r="T103" s="30">
        <f t="shared" si="113"/>
        <v>0.40551477018162302</v>
      </c>
      <c r="U103" s="30">
        <f t="shared" si="113"/>
        <v>0.42533993672383569</v>
      </c>
      <c r="V103" s="30">
        <f t="shared" si="113"/>
        <v>0.4386768669431424</v>
      </c>
      <c r="W103" s="30">
        <f t="shared" si="113"/>
        <v>0.44480464569255362</v>
      </c>
      <c r="X103" s="30">
        <f t="shared" si="113"/>
        <v>0.44840922142750139</v>
      </c>
      <c r="Y103" s="30">
        <f t="shared" si="113"/>
        <v>0.46535072738175587</v>
      </c>
      <c r="Z103" s="30">
        <f t="shared" si="113"/>
        <v>0.48553635149746333</v>
      </c>
      <c r="AA103" s="30">
        <f t="shared" si="113"/>
        <v>0.50824517862763419</v>
      </c>
      <c r="AB103" s="30">
        <f t="shared" si="113"/>
        <v>0.51689616039150887</v>
      </c>
      <c r="AC103" s="30">
        <f t="shared" si="113"/>
        <v>0.52662851487586781</v>
      </c>
      <c r="AD103" s="30">
        <f t="shared" si="113"/>
        <v>0.54032590266866931</v>
      </c>
      <c r="AE103" s="30">
        <f t="shared" si="113"/>
        <v>0.53600041178673197</v>
      </c>
      <c r="AF103" s="30">
        <f t="shared" si="113"/>
        <v>0.56267427222534538</v>
      </c>
      <c r="AG103" s="30">
        <f t="shared" si="113"/>
        <v>0.58069715090008422</v>
      </c>
      <c r="AH103" s="30">
        <f t="shared" si="113"/>
        <v>0.59403408111939093</v>
      </c>
      <c r="AI103" s="30">
        <f t="shared" si="113"/>
        <v>0.60016185986880211</v>
      </c>
      <c r="AJ103" s="30">
        <f t="shared" ref="AJ103:BE103" si="114">AJ136/$AV136</f>
        <v>0.64413768383516479</v>
      </c>
      <c r="AK103" s="30">
        <f t="shared" si="114"/>
        <v>0.69352037140394907</v>
      </c>
      <c r="AL103" s="30">
        <f t="shared" si="114"/>
        <v>0.7523470473982965</v>
      </c>
      <c r="AM103" s="30">
        <f t="shared" si="114"/>
        <v>0.81247137065722519</v>
      </c>
      <c r="AN103" s="30">
        <f t="shared" si="114"/>
        <v>0.87850719812146805</v>
      </c>
      <c r="AO103" s="30">
        <f t="shared" si="114"/>
        <v>0.85832157400576059</v>
      </c>
      <c r="AP103" s="30">
        <f t="shared" si="114"/>
        <v>0.88600471565015948</v>
      </c>
      <c r="AQ103" s="30">
        <f t="shared" si="114"/>
        <v>0.91412040638275205</v>
      </c>
      <c r="AR103" s="30">
        <f t="shared" si="114"/>
        <v>0.92536668267578892</v>
      </c>
      <c r="AS103" s="30">
        <f t="shared" si="114"/>
        <v>0.94295701226233408</v>
      </c>
      <c r="AT103" s="30">
        <f t="shared" si="114"/>
        <v>0.95953806064309377</v>
      </c>
      <c r="AU103" s="30">
        <f t="shared" si="114"/>
        <v>0.97936322718530644</v>
      </c>
      <c r="AV103" s="30">
        <f t="shared" si="114"/>
        <v>1</v>
      </c>
      <c r="AW103" s="30">
        <f t="shared" si="114"/>
        <v>1.0257913161156686</v>
      </c>
      <c r="AX103" s="30">
        <f t="shared" si="114"/>
        <v>1.0475514189124016</v>
      </c>
      <c r="AY103" s="30">
        <f t="shared" si="114"/>
        <v>1.0705680768103369</v>
      </c>
      <c r="AZ103" s="30">
        <f t="shared" si="114"/>
        <v>1.0975873997873877</v>
      </c>
      <c r="BA103" s="30">
        <f t="shared" si="114"/>
        <v>1.1243639185429324</v>
      </c>
      <c r="BB103" s="30">
        <f t="shared" si="114"/>
        <v>1.151188882796355</v>
      </c>
      <c r="BC103" s="30">
        <f t="shared" si="114"/>
        <v>1.1793693117091471</v>
      </c>
      <c r="BD103" s="30">
        <f t="shared" si="114"/>
        <v>1.2070435140057232</v>
      </c>
      <c r="BE103" s="30">
        <f t="shared" si="114"/>
        <v>1.236110091817195</v>
      </c>
      <c r="BF103" s="30">
        <f t="shared" si="110"/>
        <v>1.265412697247791</v>
      </c>
      <c r="BG103" s="30">
        <f t="shared" si="110"/>
        <v>1.2917857918870805</v>
      </c>
    </row>
    <row r="104" spans="1:59" s="24" customFormat="1" x14ac:dyDescent="0.2">
      <c r="A104" s="2" t="s">
        <v>25</v>
      </c>
      <c r="B104" s="153" t="s">
        <v>29</v>
      </c>
      <c r="C104" s="153"/>
      <c r="D104" s="30">
        <f t="shared" ref="D104:AI104" si="115">D137/$AV137</f>
        <v>0.1274389659848956</v>
      </c>
      <c r="E104" s="30">
        <f t="shared" si="115"/>
        <v>0.13703114622031784</v>
      </c>
      <c r="F104" s="30">
        <f t="shared" si="115"/>
        <v>0.16443737546438142</v>
      </c>
      <c r="G104" s="30">
        <f t="shared" si="115"/>
        <v>0.19047329324624179</v>
      </c>
      <c r="H104" s="30">
        <f t="shared" si="115"/>
        <v>0.20554671933047677</v>
      </c>
      <c r="I104" s="30">
        <f t="shared" si="115"/>
        <v>0.2219904568769149</v>
      </c>
      <c r="J104" s="30">
        <f t="shared" si="115"/>
        <v>0.23569357149894668</v>
      </c>
      <c r="K104" s="30">
        <f t="shared" si="115"/>
        <v>0.2603591778186039</v>
      </c>
      <c r="L104" s="30">
        <f t="shared" si="115"/>
        <v>0.2850247841382611</v>
      </c>
      <c r="M104" s="30">
        <f t="shared" si="115"/>
        <v>0.31380132484452788</v>
      </c>
      <c r="N104" s="30">
        <f t="shared" si="115"/>
        <v>0.3370966197019819</v>
      </c>
      <c r="O104" s="30">
        <f t="shared" si="115"/>
        <v>0.34668879993740415</v>
      </c>
      <c r="P104" s="30">
        <f t="shared" si="115"/>
        <v>0.34805911139960732</v>
      </c>
      <c r="Q104" s="30">
        <f t="shared" si="115"/>
        <v>0.34257786555079461</v>
      </c>
      <c r="R104" s="30">
        <f t="shared" si="115"/>
        <v>0.34394817701299779</v>
      </c>
      <c r="S104" s="30">
        <f t="shared" si="115"/>
        <v>0.34668879993740415</v>
      </c>
      <c r="T104" s="30">
        <f t="shared" si="115"/>
        <v>0.36553058254269782</v>
      </c>
      <c r="U104" s="30">
        <f t="shared" si="115"/>
        <v>0.38300205368578838</v>
      </c>
      <c r="V104" s="30">
        <f t="shared" si="115"/>
        <v>0.39293681178676143</v>
      </c>
      <c r="W104" s="30">
        <f t="shared" si="115"/>
        <v>0.40013094696332813</v>
      </c>
      <c r="X104" s="30">
        <f t="shared" si="115"/>
        <v>0.40458445921548841</v>
      </c>
      <c r="Y104" s="30">
        <f t="shared" si="115"/>
        <v>0.41520437304756308</v>
      </c>
      <c r="Z104" s="30">
        <f t="shared" si="115"/>
        <v>0.42582428687963769</v>
      </c>
      <c r="AA104" s="30">
        <f t="shared" si="115"/>
        <v>0.44124029082942345</v>
      </c>
      <c r="AB104" s="30">
        <f t="shared" si="115"/>
        <v>0.44569380308158379</v>
      </c>
      <c r="AC104" s="30">
        <f t="shared" si="115"/>
        <v>0.45048989319929489</v>
      </c>
      <c r="AD104" s="30">
        <f t="shared" si="115"/>
        <v>0.46076722916581875</v>
      </c>
      <c r="AE104" s="30">
        <f t="shared" si="115"/>
        <v>0.46213754062802193</v>
      </c>
      <c r="AF104" s="30">
        <f t="shared" si="115"/>
        <v>0.47275745446009654</v>
      </c>
      <c r="AG104" s="30">
        <f t="shared" si="115"/>
        <v>0.48577541335102675</v>
      </c>
      <c r="AH104" s="30">
        <f t="shared" si="115"/>
        <v>0.50701524101517603</v>
      </c>
      <c r="AI104" s="30">
        <f t="shared" si="115"/>
        <v>0.51900546630945388</v>
      </c>
      <c r="AJ104" s="30">
        <f t="shared" ref="AJ104:BE104" si="116">AJ137/$AV137</f>
        <v>0.54880974061237298</v>
      </c>
      <c r="AK104" s="30">
        <f t="shared" si="116"/>
        <v>0.58889135088181599</v>
      </c>
      <c r="AL104" s="30">
        <f t="shared" si="116"/>
        <v>0.65062388225406909</v>
      </c>
      <c r="AM104" s="30">
        <f t="shared" si="116"/>
        <v>0.71776914390202484</v>
      </c>
      <c r="AN104" s="30">
        <f t="shared" si="116"/>
        <v>0.78422924981887898</v>
      </c>
      <c r="AO104" s="30">
        <f t="shared" si="116"/>
        <v>0.80231736111996099</v>
      </c>
      <c r="AP104" s="30">
        <f t="shared" si="116"/>
        <v>0.83561592965149811</v>
      </c>
      <c r="AQ104" s="30">
        <f t="shared" si="116"/>
        <v>0.87151808996122149</v>
      </c>
      <c r="AR104" s="30">
        <f t="shared" si="116"/>
        <v>0.90166494212969139</v>
      </c>
      <c r="AS104" s="30">
        <f t="shared" si="116"/>
        <v>0.93420983935701696</v>
      </c>
      <c r="AT104" s="30">
        <f t="shared" si="116"/>
        <v>0.96298638006328363</v>
      </c>
      <c r="AU104" s="30">
        <f t="shared" si="116"/>
        <v>0.98628167492073771</v>
      </c>
      <c r="AV104" s="30">
        <f t="shared" si="116"/>
        <v>1</v>
      </c>
      <c r="AW104" s="30">
        <f t="shared" si="116"/>
        <v>1.0199529681699941</v>
      </c>
      <c r="AX104" s="30">
        <f t="shared" si="116"/>
        <v>1.044623918704354</v>
      </c>
      <c r="AY104" s="30">
        <f t="shared" si="116"/>
        <v>1.0746063334973597</v>
      </c>
      <c r="AZ104" s="30">
        <f t="shared" si="116"/>
        <v>1.1067959089625357</v>
      </c>
      <c r="BA104" s="30">
        <f t="shared" si="116"/>
        <v>1.1403275674737938</v>
      </c>
      <c r="BB104" s="30">
        <f t="shared" si="116"/>
        <v>1.1748307768117539</v>
      </c>
      <c r="BC104" s="30">
        <f t="shared" si="116"/>
        <v>1.2102342807803814</v>
      </c>
      <c r="BD104" s="30">
        <f t="shared" si="116"/>
        <v>1.2463088262720499</v>
      </c>
      <c r="BE104" s="30">
        <f t="shared" si="116"/>
        <v>1.284022812397098</v>
      </c>
      <c r="BF104" s="30">
        <f t="shared" si="110"/>
        <v>1.3226364079970829</v>
      </c>
      <c r="BG104" s="30">
        <f t="shared" si="110"/>
        <v>1.3599575258259176</v>
      </c>
    </row>
    <row r="105" spans="1:59" s="24" customFormat="1" x14ac:dyDescent="0.2">
      <c r="A105" s="2" t="s">
        <v>26</v>
      </c>
      <c r="B105" s="154" t="s">
        <v>30</v>
      </c>
      <c r="C105" s="154"/>
      <c r="D105" s="30">
        <f t="shared" ref="D105:AI105" si="117">D138/$AV138</f>
        <v>0.12509069075079432</v>
      </c>
      <c r="E105" s="30">
        <f t="shared" si="117"/>
        <v>0.13030280286541074</v>
      </c>
      <c r="F105" s="30">
        <f t="shared" si="117"/>
        <v>0.14854519526656826</v>
      </c>
      <c r="G105" s="30">
        <f t="shared" si="117"/>
        <v>0.17460575583965041</v>
      </c>
      <c r="H105" s="30">
        <f t="shared" si="117"/>
        <v>0.19024209218349969</v>
      </c>
      <c r="I105" s="30">
        <f t="shared" si="117"/>
        <v>0.20327237247004076</v>
      </c>
      <c r="J105" s="30">
        <f t="shared" si="117"/>
        <v>0.22281779289985237</v>
      </c>
      <c r="K105" s="30">
        <f t="shared" si="117"/>
        <v>0.23975715727235578</v>
      </c>
      <c r="L105" s="30">
        <f t="shared" si="117"/>
        <v>0.26321166178812971</v>
      </c>
      <c r="M105" s="30">
        <f t="shared" si="117"/>
        <v>0.2957873625044824</v>
      </c>
      <c r="N105" s="30">
        <f t="shared" si="117"/>
        <v>0.32184792307756455</v>
      </c>
      <c r="O105" s="30">
        <f t="shared" si="117"/>
        <v>0.33096911927814332</v>
      </c>
      <c r="P105" s="30">
        <f t="shared" si="117"/>
        <v>0.34399939956468439</v>
      </c>
      <c r="Q105" s="30">
        <f t="shared" si="117"/>
        <v>0.34660545562199258</v>
      </c>
      <c r="R105" s="30">
        <f t="shared" si="117"/>
        <v>0.33748425942141386</v>
      </c>
      <c r="S105" s="30">
        <f t="shared" si="117"/>
        <v>0.34660545562199258</v>
      </c>
      <c r="T105" s="30">
        <f t="shared" si="117"/>
        <v>0.36712814707329477</v>
      </c>
      <c r="U105" s="30">
        <f t="shared" si="117"/>
        <v>0.38341599743147114</v>
      </c>
      <c r="V105" s="30">
        <f t="shared" si="117"/>
        <v>0.38862810954608756</v>
      </c>
      <c r="W105" s="30">
        <f t="shared" si="117"/>
        <v>0.39937809078248393</v>
      </c>
      <c r="X105" s="30">
        <f t="shared" si="117"/>
        <v>0.40393868888277334</v>
      </c>
      <c r="Y105" s="30">
        <f t="shared" si="117"/>
        <v>0.41534018413349677</v>
      </c>
      <c r="Z105" s="30">
        <f t="shared" si="117"/>
        <v>0.43879468864927068</v>
      </c>
      <c r="AA105" s="30">
        <f t="shared" si="117"/>
        <v>0.4534537539716294</v>
      </c>
      <c r="AB105" s="30">
        <f t="shared" si="117"/>
        <v>0.4573628380575917</v>
      </c>
      <c r="AC105" s="30">
        <f t="shared" si="117"/>
        <v>0.4677870622868246</v>
      </c>
      <c r="AD105" s="30">
        <f t="shared" si="117"/>
        <v>0.47365068841576807</v>
      </c>
      <c r="AE105" s="30">
        <f t="shared" si="117"/>
        <v>0.48472642665932797</v>
      </c>
      <c r="AF105" s="30">
        <f t="shared" si="117"/>
        <v>0.50231730504615846</v>
      </c>
      <c r="AG105" s="30">
        <f t="shared" si="117"/>
        <v>0.50915820219659247</v>
      </c>
      <c r="AH105" s="30">
        <f t="shared" si="117"/>
        <v>0.51958242642582531</v>
      </c>
      <c r="AI105" s="30">
        <f t="shared" si="117"/>
        <v>0.53684754780549226</v>
      </c>
      <c r="AJ105" s="30">
        <f t="shared" ref="AJ105:BE105" si="118">AJ138/$AV138</f>
        <v>0.618286799596374</v>
      </c>
      <c r="AK105" s="30">
        <f t="shared" si="118"/>
        <v>0.72546085495317436</v>
      </c>
      <c r="AL105" s="30">
        <f t="shared" si="118"/>
        <v>0.75510474260505533</v>
      </c>
      <c r="AM105" s="30">
        <f t="shared" si="118"/>
        <v>0.74077143428986014</v>
      </c>
      <c r="AN105" s="30">
        <f t="shared" si="118"/>
        <v>0.83393793833862884</v>
      </c>
      <c r="AO105" s="30">
        <f t="shared" si="118"/>
        <v>0.82520765054664624</v>
      </c>
      <c r="AP105" s="30">
        <f t="shared" si="118"/>
        <v>0.86065001292603804</v>
      </c>
      <c r="AQ105" s="30">
        <f t="shared" si="118"/>
        <v>0.94208926471691967</v>
      </c>
      <c r="AR105" s="30">
        <f t="shared" si="118"/>
        <v>1.0167527707588</v>
      </c>
      <c r="AS105" s="30">
        <f t="shared" si="118"/>
        <v>1.010823993228424</v>
      </c>
      <c r="AT105" s="30">
        <f t="shared" si="118"/>
        <v>1.0218997314719838</v>
      </c>
      <c r="AU105" s="30">
        <f t="shared" si="118"/>
        <v>1.0075664231567887</v>
      </c>
      <c r="AV105" s="30">
        <f t="shared" si="118"/>
        <v>1</v>
      </c>
      <c r="AW105" s="30">
        <f t="shared" si="118"/>
        <v>1.0362231367741612</v>
      </c>
      <c r="AX105" s="30">
        <f t="shared" si="118"/>
        <v>1.0696833329163642</v>
      </c>
      <c r="AY105" s="30">
        <f t="shared" si="118"/>
        <v>1.1014742198510585</v>
      </c>
      <c r="AZ105" s="30">
        <f t="shared" si="118"/>
        <v>1.1319433151534861</v>
      </c>
      <c r="BA105" s="30">
        <f t="shared" si="118"/>
        <v>1.1587546804766788</v>
      </c>
      <c r="BB105" s="30">
        <f t="shared" si="118"/>
        <v>1.1877523965291503</v>
      </c>
      <c r="BC105" s="30">
        <f t="shared" si="118"/>
        <v>1.2191564144421372</v>
      </c>
      <c r="BD105" s="30">
        <f t="shared" si="118"/>
        <v>1.2522002931291853</v>
      </c>
      <c r="BE105" s="30">
        <f t="shared" si="118"/>
        <v>1.287795761301944</v>
      </c>
      <c r="BF105" s="30">
        <f t="shared" si="110"/>
        <v>1.3246674151259663</v>
      </c>
      <c r="BG105" s="30">
        <f t="shared" si="110"/>
        <v>1.3594634756031454</v>
      </c>
    </row>
    <row r="107" spans="1:59" s="37" customFormat="1" x14ac:dyDescent="0.2"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B107" s="94"/>
    </row>
    <row r="109" spans="1:59" x14ac:dyDescent="0.2">
      <c r="A109" s="4" t="s">
        <v>31</v>
      </c>
      <c r="B109" s="5"/>
      <c r="C109" s="6"/>
      <c r="D109" s="6">
        <v>1972</v>
      </c>
      <c r="E109" s="6">
        <v>1973</v>
      </c>
      <c r="F109" s="6">
        <v>1974</v>
      </c>
      <c r="G109" s="6">
        <v>1975</v>
      </c>
      <c r="H109" s="6">
        <v>1976</v>
      </c>
      <c r="I109" s="6">
        <v>1977</v>
      </c>
      <c r="J109" s="6">
        <v>1978</v>
      </c>
      <c r="K109" s="6">
        <v>1979</v>
      </c>
      <c r="L109" s="6">
        <v>1980</v>
      </c>
      <c r="M109" s="6">
        <v>1981</v>
      </c>
      <c r="N109" s="6">
        <v>1982</v>
      </c>
      <c r="O109" s="6">
        <v>1983</v>
      </c>
      <c r="P109" s="6">
        <v>1984</v>
      </c>
      <c r="Q109" s="6">
        <v>1985</v>
      </c>
      <c r="R109" s="6">
        <v>1986</v>
      </c>
      <c r="S109" s="6">
        <v>1987</v>
      </c>
      <c r="T109" s="6">
        <v>1988</v>
      </c>
      <c r="U109" s="6">
        <v>1989</v>
      </c>
      <c r="V109" s="6">
        <v>1990</v>
      </c>
      <c r="W109" s="6">
        <v>1991</v>
      </c>
      <c r="X109" s="6">
        <v>1992</v>
      </c>
      <c r="Y109" s="6">
        <v>1993</v>
      </c>
      <c r="Z109" s="6">
        <v>1994</v>
      </c>
      <c r="AA109" s="6">
        <v>1995</v>
      </c>
      <c r="AB109" s="6">
        <v>1996</v>
      </c>
      <c r="AC109" s="6">
        <v>1997</v>
      </c>
      <c r="AD109" s="6">
        <v>1998</v>
      </c>
      <c r="AE109" s="6">
        <v>1999</v>
      </c>
      <c r="AF109" s="6">
        <v>2000</v>
      </c>
      <c r="AG109" s="6">
        <v>2001</v>
      </c>
      <c r="AH109" s="6">
        <v>2002</v>
      </c>
      <c r="AI109" s="6">
        <v>2003</v>
      </c>
      <c r="AJ109" s="6">
        <v>2004</v>
      </c>
      <c r="AK109" s="6">
        <v>2005</v>
      </c>
      <c r="AL109" s="6">
        <v>2006</v>
      </c>
      <c r="AM109" s="6">
        <v>2007</v>
      </c>
      <c r="AN109" s="6">
        <v>2008</v>
      </c>
      <c r="AO109" s="6">
        <v>2009</v>
      </c>
      <c r="AP109" s="6">
        <v>2010</v>
      </c>
      <c r="AQ109" s="6">
        <v>2011</v>
      </c>
      <c r="AR109" s="6">
        <v>2012</v>
      </c>
      <c r="AS109" s="6">
        <v>2013</v>
      </c>
      <c r="AT109" s="6">
        <v>2014</v>
      </c>
      <c r="AU109" s="6">
        <v>2015</v>
      </c>
      <c r="AV109" s="6">
        <v>2016</v>
      </c>
      <c r="AW109" s="6">
        <v>2017</v>
      </c>
      <c r="AX109" s="6">
        <v>2018</v>
      </c>
      <c r="AY109" s="6">
        <v>2019</v>
      </c>
      <c r="AZ109" s="6">
        <v>2020</v>
      </c>
      <c r="BA109" s="6">
        <v>2021</v>
      </c>
      <c r="BB109" s="6">
        <v>2022</v>
      </c>
      <c r="BC109" s="6">
        <v>2023</v>
      </c>
      <c r="BD109" s="6">
        <v>2024</v>
      </c>
      <c r="BE109" s="6">
        <v>2025</v>
      </c>
      <c r="BF109" s="6">
        <v>2026</v>
      </c>
      <c r="BG109" s="6">
        <v>2027</v>
      </c>
    </row>
    <row r="110" spans="1:59" ht="13.5" thickBot="1" x14ac:dyDescent="0.25">
      <c r="A110" s="2" t="str">
        <f>$A$2</f>
        <v>Scott Wilder; data based on Global Insight 1st Quarter 2017 utility cost forecast, released April 26, 2017.</v>
      </c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136" t="s">
        <v>66</v>
      </c>
      <c r="AO110" s="83">
        <f>AO115/AN115-1</f>
        <v>2.2297742483614824E-2</v>
      </c>
      <c r="AP110" s="83">
        <f t="shared" ref="AP110:AU110" si="119">AP115/AO115-1</f>
        <v>1.8928086838534641E-2</v>
      </c>
      <c r="AQ110" s="83">
        <f t="shared" si="119"/>
        <v>2.6100272987549022E-2</v>
      </c>
      <c r="AR110" s="83">
        <f t="shared" si="119"/>
        <v>2.5430969221118094E-2</v>
      </c>
      <c r="AS110" s="83">
        <f t="shared" si="119"/>
        <v>2.1093152635326851E-2</v>
      </c>
      <c r="AT110" s="83">
        <f t="shared" si="119"/>
        <v>1.8230072042760836E-2</v>
      </c>
      <c r="AU110" s="83">
        <f t="shared" si="119"/>
        <v>3.5148229670400877E-2</v>
      </c>
      <c r="AV110" s="83">
        <f>AV115/AU115-1</f>
        <v>3.7948214110900658E-2</v>
      </c>
      <c r="AW110" s="83">
        <f>AW115/AV115-1</f>
        <v>2.1295409620901706E-2</v>
      </c>
      <c r="AX110" s="83">
        <f>AX115/AW115-1</f>
        <v>2.6370452048252613E-2</v>
      </c>
      <c r="AY110" s="83">
        <f>AY115/AX115-1</f>
        <v>3.3784371654568046E-2</v>
      </c>
      <c r="AZ110" s="33"/>
    </row>
    <row r="111" spans="1:59" ht="13.5" thickTop="1" x14ac:dyDescent="0.2"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M111" s="79"/>
      <c r="AN111" s="81" t="s">
        <v>63</v>
      </c>
      <c r="AO111" s="73">
        <v>3.5000000000000003E-2</v>
      </c>
      <c r="AP111" s="73">
        <v>3.5000000000000003E-2</v>
      </c>
      <c r="AQ111" s="73">
        <v>3.5000000000000003E-2</v>
      </c>
      <c r="AR111" s="74">
        <v>2.2499999999999999E-2</v>
      </c>
      <c r="AS111" s="101">
        <v>2.5000000000000001E-2</v>
      </c>
      <c r="AT111" s="74">
        <v>2.5000000000000001E-2</v>
      </c>
      <c r="AU111" s="74">
        <v>2.5000000000000001E-2</v>
      </c>
      <c r="AV111" s="74">
        <v>0.03</v>
      </c>
      <c r="AW111" s="74">
        <v>0.03</v>
      </c>
      <c r="AX111" s="74">
        <v>3.2500000000000001E-2</v>
      </c>
      <c r="AY111" s="75">
        <v>3.2500000000000001E-2</v>
      </c>
      <c r="BA111" s="8"/>
      <c r="BB111" s="112"/>
      <c r="BC111" s="8"/>
    </row>
    <row r="112" spans="1:59" ht="13.5" thickBot="1" x14ac:dyDescent="0.25">
      <c r="A112" s="9" t="s">
        <v>21</v>
      </c>
      <c r="B112" s="13"/>
      <c r="C112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M112" s="80"/>
      <c r="AN112" s="82" t="s">
        <v>62</v>
      </c>
      <c r="AO112" s="76">
        <v>3.5000000000000003E-2</v>
      </c>
      <c r="AP112" s="76">
        <v>3.5000000000000003E-2</v>
      </c>
      <c r="AQ112" s="76">
        <v>3.5000000000000003E-2</v>
      </c>
      <c r="AR112" s="77">
        <v>2.75E-2</v>
      </c>
      <c r="AS112" s="102">
        <v>2.75E-2</v>
      </c>
      <c r="AT112" s="77">
        <v>2.5000000000000001E-2</v>
      </c>
      <c r="AU112" s="77">
        <v>2.5000000000000001E-2</v>
      </c>
      <c r="AV112" s="77">
        <v>2.75E-2</v>
      </c>
      <c r="AW112" s="77">
        <v>2.75E-2</v>
      </c>
      <c r="AX112" s="77">
        <v>0.03</v>
      </c>
      <c r="AY112" s="78"/>
      <c r="BA112" s="8"/>
      <c r="BB112" s="112"/>
      <c r="BC112" s="8"/>
    </row>
    <row r="113" spans="1:59" ht="13.5" thickTop="1" x14ac:dyDescent="0.2">
      <c r="A113" s="138" t="s">
        <v>80</v>
      </c>
      <c r="B113" s="23"/>
      <c r="C113" s="72"/>
      <c r="D113" s="19">
        <f t="shared" ref="D113:AN113" si="120">D115</f>
        <v>5.6451068056685489</v>
      </c>
      <c r="E113" s="19">
        <f t="shared" si="120"/>
        <v>5.9616127939757542</v>
      </c>
      <c r="F113" s="19">
        <f t="shared" si="120"/>
        <v>6.345120049949859</v>
      </c>
      <c r="G113" s="19">
        <f t="shared" si="120"/>
        <v>6.8566297277354034</v>
      </c>
      <c r="H113" s="19">
        <f t="shared" si="120"/>
        <v>7.4126402474790725</v>
      </c>
      <c r="I113" s="19">
        <f t="shared" si="120"/>
        <v>7.9336501050082404</v>
      </c>
      <c r="J113" s="19">
        <f t="shared" si="120"/>
        <v>8.4804104497379988</v>
      </c>
      <c r="K113" s="19">
        <f t="shared" si="120"/>
        <v>9.0786717688684124</v>
      </c>
      <c r="L113" s="19">
        <f t="shared" si="120"/>
        <v>9.7316666666666993</v>
      </c>
      <c r="M113" s="19">
        <f t="shared" si="120"/>
        <v>10.716666666666701</v>
      </c>
      <c r="N113" s="19">
        <f t="shared" si="120"/>
        <v>11.6108333333334</v>
      </c>
      <c r="O113" s="19">
        <f t="shared" si="120"/>
        <v>12.3241666666667</v>
      </c>
      <c r="P113" s="19">
        <f t="shared" si="120"/>
        <v>13.0275</v>
      </c>
      <c r="Q113" s="19">
        <f t="shared" si="120"/>
        <v>13.655833333333399</v>
      </c>
      <c r="R113" s="19">
        <f t="shared" si="120"/>
        <v>14.2200000000001</v>
      </c>
      <c r="S113" s="19">
        <f t="shared" si="120"/>
        <v>14.6158333333334</v>
      </c>
      <c r="T113" s="19">
        <f t="shared" si="120"/>
        <v>15.1</v>
      </c>
      <c r="U113" s="19">
        <f t="shared" si="120"/>
        <v>15.55</v>
      </c>
      <c r="V113" s="19">
        <f t="shared" si="120"/>
        <v>16.1391666666667</v>
      </c>
      <c r="W113" s="19">
        <f t="shared" si="120"/>
        <v>16.702500000000001</v>
      </c>
      <c r="X113" s="19">
        <f t="shared" si="120"/>
        <v>17.165833333333399</v>
      </c>
      <c r="Y113" s="19">
        <f t="shared" si="120"/>
        <v>17.954999999999998</v>
      </c>
      <c r="Z113" s="19">
        <f t="shared" si="120"/>
        <v>18.665833333333399</v>
      </c>
      <c r="AA113" s="19">
        <f t="shared" si="120"/>
        <v>19.192499999999999</v>
      </c>
      <c r="AB113" s="19">
        <f t="shared" si="120"/>
        <v>19.781666666666698</v>
      </c>
      <c r="AC113" s="19">
        <f t="shared" si="120"/>
        <v>20.594166666666698</v>
      </c>
      <c r="AD113" s="19">
        <f t="shared" si="120"/>
        <v>21.48</v>
      </c>
      <c r="AE113" s="19">
        <f t="shared" si="120"/>
        <v>22.0283333333334</v>
      </c>
      <c r="AF113" s="19">
        <f t="shared" si="120"/>
        <v>22.752500000000001</v>
      </c>
      <c r="AG113" s="19">
        <f t="shared" si="120"/>
        <v>23.581666666666699</v>
      </c>
      <c r="AH113" s="19">
        <f t="shared" si="120"/>
        <v>23.9583333333334</v>
      </c>
      <c r="AI113" s="19">
        <f t="shared" si="120"/>
        <v>24.768333333333398</v>
      </c>
      <c r="AJ113" s="19">
        <f t="shared" si="120"/>
        <v>25.6108333333334</v>
      </c>
      <c r="AK113" s="19">
        <f t="shared" si="120"/>
        <v>26.696999999999999</v>
      </c>
      <c r="AL113" s="19">
        <f t="shared" si="120"/>
        <v>27.402000000000001</v>
      </c>
      <c r="AM113" s="19">
        <f t="shared" si="120"/>
        <v>27.867000000000001</v>
      </c>
      <c r="AN113" s="19">
        <f t="shared" si="120"/>
        <v>28.837</v>
      </c>
      <c r="AO113" s="22">
        <f t="shared" ref="AO113:AT114" si="121">AN113*(1+AO111)</f>
        <v>29.846294999999998</v>
      </c>
      <c r="AP113" s="22">
        <f t="shared" si="121"/>
        <v>30.890915324999995</v>
      </c>
      <c r="AQ113" s="22">
        <f t="shared" si="121"/>
        <v>31.972097361374992</v>
      </c>
      <c r="AR113" s="22">
        <f t="shared" si="121"/>
        <v>32.691469552005927</v>
      </c>
      <c r="AS113" s="22">
        <f t="shared" si="121"/>
        <v>33.508756290806069</v>
      </c>
      <c r="AT113" s="22">
        <f t="shared" si="121"/>
        <v>34.34647519807622</v>
      </c>
      <c r="AU113" s="22">
        <f>AT113*(1+AU111)</f>
        <v>35.205137078028123</v>
      </c>
      <c r="AV113" s="22">
        <f>AU113*(1+AV111)</f>
        <v>36.261291190368965</v>
      </c>
      <c r="AW113" s="22">
        <f>AV113*(1+AW111)</f>
        <v>37.349129926080032</v>
      </c>
      <c r="AX113" s="22">
        <f>AW113*(1+AX111)</f>
        <v>38.562976648677633</v>
      </c>
      <c r="AY113" s="22">
        <f>AX113*(1+AY111)</f>
        <v>39.816273389759658</v>
      </c>
      <c r="AZ113" s="19">
        <f>AY113*(AZ115/AY115)</f>
        <v>41.081025578830079</v>
      </c>
      <c r="BA113" s="19">
        <f t="shared" ref="BA113:BG113" si="122">AZ113*(BA115/AZ115)</f>
        <v>42.304129643054488</v>
      </c>
      <c r="BB113" s="19">
        <f t="shared" si="122"/>
        <v>43.499593172648474</v>
      </c>
      <c r="BC113" s="19">
        <f t="shared" si="122"/>
        <v>44.724508024909667</v>
      </c>
      <c r="BD113" s="19">
        <f t="shared" si="122"/>
        <v>45.978260196998022</v>
      </c>
      <c r="BE113" s="19">
        <f t="shared" si="122"/>
        <v>47.288354934782589</v>
      </c>
      <c r="BF113" s="19">
        <f t="shared" si="122"/>
        <v>48.643989951009466</v>
      </c>
      <c r="BG113" s="19">
        <f t="shared" si="122"/>
        <v>50.020615538904117</v>
      </c>
    </row>
    <row r="114" spans="1:59" x14ac:dyDescent="0.2">
      <c r="A114" s="138" t="s">
        <v>79</v>
      </c>
      <c r="B114" s="23"/>
      <c r="C114" s="72"/>
      <c r="D114" s="19">
        <f>D115</f>
        <v>5.6451068056685489</v>
      </c>
      <c r="E114" s="19">
        <f t="shared" ref="E114:AN114" si="123">E115</f>
        <v>5.9616127939757542</v>
      </c>
      <c r="F114" s="19">
        <f t="shared" si="123"/>
        <v>6.345120049949859</v>
      </c>
      <c r="G114" s="19">
        <f t="shared" si="123"/>
        <v>6.8566297277354034</v>
      </c>
      <c r="H114" s="19">
        <f t="shared" si="123"/>
        <v>7.4126402474790725</v>
      </c>
      <c r="I114" s="19">
        <f t="shared" si="123"/>
        <v>7.9336501050082404</v>
      </c>
      <c r="J114" s="19">
        <f t="shared" si="123"/>
        <v>8.4804104497379988</v>
      </c>
      <c r="K114" s="19">
        <f t="shared" si="123"/>
        <v>9.0786717688684124</v>
      </c>
      <c r="L114" s="19">
        <f t="shared" si="123"/>
        <v>9.7316666666666993</v>
      </c>
      <c r="M114" s="19">
        <f t="shared" si="123"/>
        <v>10.716666666666701</v>
      </c>
      <c r="N114" s="19">
        <f t="shared" si="123"/>
        <v>11.6108333333334</v>
      </c>
      <c r="O114" s="19">
        <f t="shared" si="123"/>
        <v>12.3241666666667</v>
      </c>
      <c r="P114" s="19">
        <f t="shared" si="123"/>
        <v>13.0275</v>
      </c>
      <c r="Q114" s="19">
        <f t="shared" si="123"/>
        <v>13.655833333333399</v>
      </c>
      <c r="R114" s="19">
        <f t="shared" si="123"/>
        <v>14.2200000000001</v>
      </c>
      <c r="S114" s="19">
        <f t="shared" si="123"/>
        <v>14.6158333333334</v>
      </c>
      <c r="T114" s="19">
        <f t="shared" si="123"/>
        <v>15.1</v>
      </c>
      <c r="U114" s="19">
        <f t="shared" si="123"/>
        <v>15.55</v>
      </c>
      <c r="V114" s="19">
        <f t="shared" si="123"/>
        <v>16.1391666666667</v>
      </c>
      <c r="W114" s="19">
        <f t="shared" si="123"/>
        <v>16.702500000000001</v>
      </c>
      <c r="X114" s="19">
        <f t="shared" si="123"/>
        <v>17.165833333333399</v>
      </c>
      <c r="Y114" s="19">
        <f t="shared" si="123"/>
        <v>17.954999999999998</v>
      </c>
      <c r="Z114" s="19">
        <f t="shared" si="123"/>
        <v>18.665833333333399</v>
      </c>
      <c r="AA114" s="19">
        <f t="shared" si="123"/>
        <v>19.192499999999999</v>
      </c>
      <c r="AB114" s="19">
        <f t="shared" si="123"/>
        <v>19.781666666666698</v>
      </c>
      <c r="AC114" s="19">
        <f t="shared" si="123"/>
        <v>20.594166666666698</v>
      </c>
      <c r="AD114" s="19">
        <f t="shared" si="123"/>
        <v>21.48</v>
      </c>
      <c r="AE114" s="19">
        <f t="shared" si="123"/>
        <v>22.0283333333334</v>
      </c>
      <c r="AF114" s="19">
        <f t="shared" si="123"/>
        <v>22.752500000000001</v>
      </c>
      <c r="AG114" s="19">
        <f t="shared" si="123"/>
        <v>23.581666666666699</v>
      </c>
      <c r="AH114" s="19">
        <f t="shared" si="123"/>
        <v>23.9583333333334</v>
      </c>
      <c r="AI114" s="19">
        <f t="shared" si="123"/>
        <v>24.768333333333398</v>
      </c>
      <c r="AJ114" s="19">
        <f t="shared" si="123"/>
        <v>25.6108333333334</v>
      </c>
      <c r="AK114" s="19">
        <f t="shared" si="123"/>
        <v>26.696999999999999</v>
      </c>
      <c r="AL114" s="19">
        <f t="shared" si="123"/>
        <v>27.402000000000001</v>
      </c>
      <c r="AM114" s="19">
        <f t="shared" si="123"/>
        <v>27.867000000000001</v>
      </c>
      <c r="AN114" s="19">
        <f t="shared" si="123"/>
        <v>28.837</v>
      </c>
      <c r="AO114" s="22">
        <f t="shared" si="121"/>
        <v>29.846294999999998</v>
      </c>
      <c r="AP114" s="22">
        <f t="shared" si="121"/>
        <v>30.890915324999995</v>
      </c>
      <c r="AQ114" s="22">
        <f t="shared" si="121"/>
        <v>31.972097361374992</v>
      </c>
      <c r="AR114" s="22">
        <f t="shared" si="121"/>
        <v>32.851330038812804</v>
      </c>
      <c r="AS114" s="22">
        <f t="shared" si="121"/>
        <v>33.75474161488016</v>
      </c>
      <c r="AT114" s="22">
        <f t="shared" si="121"/>
        <v>34.59861015525216</v>
      </c>
      <c r="AU114" s="22">
        <f>AT114*(1+AU112)</f>
        <v>35.463575409133462</v>
      </c>
      <c r="AV114" s="22">
        <f>AU114*(1+AV112)</f>
        <v>36.438823732884636</v>
      </c>
      <c r="AW114" s="22">
        <f>AV114*(1+AW112)</f>
        <v>37.440891385538968</v>
      </c>
      <c r="AX114" s="22">
        <f>AW114*(1+AX112)</f>
        <v>38.564118127105139</v>
      </c>
      <c r="AY114" s="19">
        <f t="shared" ref="AY114:BG114" si="124">AX114*(AY115/AX115)</f>
        <v>39.866982626441924</v>
      </c>
      <c r="AZ114" s="19">
        <f t="shared" si="124"/>
        <v>41.133345579469889</v>
      </c>
      <c r="BA114" s="19">
        <f t="shared" si="124"/>
        <v>42.358007365404525</v>
      </c>
      <c r="BB114" s="19">
        <f t="shared" si="124"/>
        <v>43.554993414257751</v>
      </c>
      <c r="BC114" s="19">
        <f t="shared" si="124"/>
        <v>44.781468294413841</v>
      </c>
      <c r="BD114" s="19">
        <f t="shared" si="124"/>
        <v>46.03681722105059</v>
      </c>
      <c r="BE114" s="19">
        <f t="shared" si="124"/>
        <v>47.348580470186889</v>
      </c>
      <c r="BF114" s="19">
        <f t="shared" si="124"/>
        <v>48.705941996984443</v>
      </c>
      <c r="BG114" s="19">
        <f t="shared" si="124"/>
        <v>50.084320828636386</v>
      </c>
    </row>
    <row r="115" spans="1:59" s="10" customFormat="1" x14ac:dyDescent="0.2">
      <c r="A115" s="28" t="s">
        <v>15</v>
      </c>
      <c r="B115" s="28" t="s">
        <v>20</v>
      </c>
      <c r="C115" s="54"/>
      <c r="D115" s="20">
        <v>5.6451068056685489</v>
      </c>
      <c r="E115" s="20">
        <v>5.9616127939757542</v>
      </c>
      <c r="F115" s="20">
        <v>6.345120049949859</v>
      </c>
      <c r="G115" s="20">
        <v>6.8566297277354034</v>
      </c>
      <c r="H115" s="20">
        <v>7.4126402474790725</v>
      </c>
      <c r="I115" s="20">
        <v>7.9336501050082404</v>
      </c>
      <c r="J115" s="20">
        <v>8.4804104497379988</v>
      </c>
      <c r="K115" s="20">
        <v>9.0786717688684124</v>
      </c>
      <c r="L115" s="20">
        <v>9.7316666666666993</v>
      </c>
      <c r="M115" s="20">
        <v>10.716666666666701</v>
      </c>
      <c r="N115" s="20">
        <v>11.6108333333334</v>
      </c>
      <c r="O115" s="20">
        <v>12.3241666666667</v>
      </c>
      <c r="P115" s="20">
        <v>13.0275</v>
      </c>
      <c r="Q115" s="20">
        <v>13.655833333333399</v>
      </c>
      <c r="R115" s="20">
        <v>14.2200000000001</v>
      </c>
      <c r="S115" s="20">
        <v>14.6158333333334</v>
      </c>
      <c r="T115" s="20">
        <v>15.1</v>
      </c>
      <c r="U115" s="20">
        <v>15.55</v>
      </c>
      <c r="V115" s="20">
        <v>16.1391666666667</v>
      </c>
      <c r="W115" s="20">
        <v>16.702500000000001</v>
      </c>
      <c r="X115" s="20">
        <v>17.165833333333399</v>
      </c>
      <c r="Y115" s="20">
        <v>17.954999999999998</v>
      </c>
      <c r="Z115" s="20">
        <v>18.665833333333399</v>
      </c>
      <c r="AA115" s="20">
        <v>19.192499999999999</v>
      </c>
      <c r="AB115" s="20">
        <v>19.781666666666698</v>
      </c>
      <c r="AC115" s="20">
        <v>20.594166666666698</v>
      </c>
      <c r="AD115" s="20">
        <v>21.48</v>
      </c>
      <c r="AE115" s="20">
        <v>22.0283333333334</v>
      </c>
      <c r="AF115" s="20">
        <v>22.752500000000001</v>
      </c>
      <c r="AG115" s="20">
        <v>23.581666666666699</v>
      </c>
      <c r="AH115" s="21">
        <v>23.9583333333334</v>
      </c>
      <c r="AI115" s="21">
        <v>24.768333333333398</v>
      </c>
      <c r="AJ115" s="21">
        <v>25.6108333333334</v>
      </c>
      <c r="AK115" s="21">
        <v>26.696999999999999</v>
      </c>
      <c r="AL115" s="21">
        <v>27.402000000000001</v>
      </c>
      <c r="AM115" s="21">
        <v>27.867000000000001</v>
      </c>
      <c r="AN115" s="21">
        <v>28.837</v>
      </c>
      <c r="AO115" s="21">
        <v>29.48</v>
      </c>
      <c r="AP115" s="21">
        <v>30.038</v>
      </c>
      <c r="AQ115" s="21">
        <v>30.821999999999999</v>
      </c>
      <c r="AR115" s="21">
        <v>31.605833333333301</v>
      </c>
      <c r="AS115" s="21">
        <v>32.272500000000001</v>
      </c>
      <c r="AT115" s="21">
        <v>32.86083</v>
      </c>
      <c r="AU115" s="21">
        <v>34.015830000000001</v>
      </c>
      <c r="AV115" s="21">
        <v>35.306669999999997</v>
      </c>
      <c r="AW115" s="21">
        <v>36.058540000000001</v>
      </c>
      <c r="AX115" s="21">
        <v>37.009419999999999</v>
      </c>
      <c r="AY115" s="21">
        <v>38.25976</v>
      </c>
      <c r="AZ115" s="21">
        <v>39.475070000000002</v>
      </c>
      <c r="BA115" s="21">
        <v>40.650359999999999</v>
      </c>
      <c r="BB115" s="21">
        <v>41.79909</v>
      </c>
      <c r="BC115" s="21">
        <v>42.976120000000002</v>
      </c>
      <c r="BD115" s="21">
        <v>44.180860000000003</v>
      </c>
      <c r="BE115" s="21">
        <v>45.43974</v>
      </c>
      <c r="BF115" s="21">
        <v>46.742379999999997</v>
      </c>
      <c r="BG115" s="21">
        <v>48.065190000000001</v>
      </c>
    </row>
    <row r="116" spans="1:59" s="111" customFormat="1" x14ac:dyDescent="0.2">
      <c r="A116" s="109" t="s">
        <v>59</v>
      </c>
      <c r="B116" s="109" t="s">
        <v>18</v>
      </c>
      <c r="C116" s="110"/>
      <c r="D116" s="21">
        <v>20.725996331882648</v>
      </c>
      <c r="E116" s="21">
        <v>21.999660910891958</v>
      </c>
      <c r="F116" s="21">
        <v>23.751568231016421</v>
      </c>
      <c r="G116" s="21">
        <v>25.685144461911815</v>
      </c>
      <c r="H116" s="21">
        <v>27.233179690582126</v>
      </c>
      <c r="I116" s="21">
        <v>28.962141148325344</v>
      </c>
      <c r="J116" s="21">
        <v>30.856200159489617</v>
      </c>
      <c r="K116" s="21">
        <v>33.103628389154693</v>
      </c>
      <c r="L116" s="21">
        <v>35.591347687400301</v>
      </c>
      <c r="M116" s="21">
        <v>38.672727272727258</v>
      </c>
      <c r="N116" s="21">
        <v>41.344198564593277</v>
      </c>
      <c r="O116" s="21">
        <v>43.789513556618793</v>
      </c>
      <c r="P116" s="21">
        <v>46.093480861243997</v>
      </c>
      <c r="Q116" s="21">
        <v>48.595334928229647</v>
      </c>
      <c r="R116" s="21">
        <v>50.715550239234432</v>
      </c>
      <c r="S116" s="21">
        <v>52.76509170653906</v>
      </c>
      <c r="T116" s="21">
        <v>54.503668261562986</v>
      </c>
      <c r="U116" s="21">
        <v>56.765231259968097</v>
      </c>
      <c r="V116" s="21">
        <v>59.549780701754379</v>
      </c>
      <c r="W116" s="21">
        <v>62.136443381180214</v>
      </c>
      <c r="X116" s="21">
        <v>63.507515948963317</v>
      </c>
      <c r="Y116" s="21">
        <v>65.472248803827739</v>
      </c>
      <c r="Z116" s="21">
        <v>67.436981658692176</v>
      </c>
      <c r="AA116" s="21">
        <v>69.571331738436996</v>
      </c>
      <c r="AB116" s="21">
        <v>72.214533492822966</v>
      </c>
      <c r="AC116" s="21">
        <v>75.267643540669852</v>
      </c>
      <c r="AD116" s="21">
        <v>78.857874800637944</v>
      </c>
      <c r="AE116" s="21">
        <v>82.009928229665064</v>
      </c>
      <c r="AF116" s="21">
        <v>85.543620414673043</v>
      </c>
      <c r="AG116" s="21">
        <v>88.625</v>
      </c>
      <c r="AH116" s="21">
        <v>91.875</v>
      </c>
      <c r="AI116" s="21">
        <v>95.85</v>
      </c>
      <c r="AJ116" s="21">
        <v>97.724999999999994</v>
      </c>
      <c r="AK116" s="21">
        <v>99.6</v>
      </c>
      <c r="AL116" s="21">
        <v>102.35</v>
      </c>
      <c r="AM116" s="21">
        <v>105.77500000000001</v>
      </c>
      <c r="AN116" s="21">
        <v>109.22499999999999</v>
      </c>
      <c r="AO116" s="21">
        <v>110.45</v>
      </c>
      <c r="AP116" s="21">
        <v>112.65</v>
      </c>
      <c r="AQ116" s="21">
        <v>114.55</v>
      </c>
      <c r="AR116" s="21">
        <v>116.5</v>
      </c>
      <c r="AS116" s="21">
        <v>119.1</v>
      </c>
      <c r="AT116" s="21">
        <v>121.85</v>
      </c>
      <c r="AU116" s="21">
        <v>124.875</v>
      </c>
      <c r="AV116" s="21">
        <v>128</v>
      </c>
      <c r="AW116" s="21">
        <v>131.5326</v>
      </c>
      <c r="AX116" s="21">
        <v>135.18960000000001</v>
      </c>
      <c r="AY116" s="21">
        <v>139.0907</v>
      </c>
      <c r="AZ116" s="21">
        <v>143.21430000000001</v>
      </c>
      <c r="BA116" s="21">
        <v>147.5463</v>
      </c>
      <c r="BB116" s="21">
        <v>151.98269999999999</v>
      </c>
      <c r="BC116" s="21">
        <v>156.5558</v>
      </c>
      <c r="BD116" s="21">
        <v>161.2534</v>
      </c>
      <c r="BE116" s="21">
        <v>166.05189999999999</v>
      </c>
      <c r="BF116" s="21">
        <v>170.94970000000001</v>
      </c>
      <c r="BG116" s="21">
        <v>175.89680000000001</v>
      </c>
    </row>
    <row r="117" spans="1:59" s="111" customFormat="1" x14ac:dyDescent="0.2">
      <c r="A117" s="109" t="s">
        <v>60</v>
      </c>
      <c r="B117" s="109" t="s">
        <v>19</v>
      </c>
      <c r="C117" s="110"/>
      <c r="D117" s="21">
        <v>19.394474523121012</v>
      </c>
      <c r="E117" s="21">
        <v>20.586313739558964</v>
      </c>
      <c r="F117" s="21">
        <v>22.225671449740872</v>
      </c>
      <c r="G117" s="21">
        <v>24.066712464467269</v>
      </c>
      <c r="H117" s="21">
        <v>25.588495372068582</v>
      </c>
      <c r="I117" s="21">
        <v>27.282719155844163</v>
      </c>
      <c r="J117" s="21">
        <v>29.100612824675331</v>
      </c>
      <c r="K117" s="21">
        <v>31.304987824675329</v>
      </c>
      <c r="L117" s="21">
        <v>34.68312094155845</v>
      </c>
      <c r="M117" s="21">
        <v>38.304594155844164</v>
      </c>
      <c r="N117" s="21">
        <v>41.596842532467541</v>
      </c>
      <c r="O117" s="21">
        <v>44.3308400974026</v>
      </c>
      <c r="P117" s="21">
        <v>46.907382305194808</v>
      </c>
      <c r="Q117" s="21">
        <v>48.868417207792213</v>
      </c>
      <c r="R117" s="21">
        <v>50.671996753246759</v>
      </c>
      <c r="S117" s="21">
        <v>52.833429383116886</v>
      </c>
      <c r="T117" s="21">
        <v>55.238202110389615</v>
      </c>
      <c r="U117" s="21">
        <v>57.743173701298709</v>
      </c>
      <c r="V117" s="21">
        <v>60.534427759740268</v>
      </c>
      <c r="W117" s="21">
        <v>63.153912337662341</v>
      </c>
      <c r="X117" s="21">
        <v>65.601627435064941</v>
      </c>
      <c r="Y117" s="21">
        <v>67.763060064935061</v>
      </c>
      <c r="Z117" s="21">
        <v>69.695466720779208</v>
      </c>
      <c r="AA117" s="21">
        <v>71.499046266233762</v>
      </c>
      <c r="AB117" s="21">
        <v>73.875190746753233</v>
      </c>
      <c r="AC117" s="21">
        <v>76.136822240259733</v>
      </c>
      <c r="AD117" s="21">
        <v>78.928076298701299</v>
      </c>
      <c r="AE117" s="21">
        <v>81.475990259740257</v>
      </c>
      <c r="AF117" s="21">
        <v>84.62509740259739</v>
      </c>
      <c r="AG117" s="21">
        <v>88.174999999999997</v>
      </c>
      <c r="AH117" s="21">
        <v>90.75</v>
      </c>
      <c r="AI117" s="21">
        <v>93.15</v>
      </c>
      <c r="AJ117" s="21">
        <v>96.224999999999994</v>
      </c>
      <c r="AK117" s="21">
        <v>99.15</v>
      </c>
      <c r="AL117" s="21">
        <v>102.45</v>
      </c>
      <c r="AM117" s="21">
        <v>106.425</v>
      </c>
      <c r="AN117" s="21">
        <v>109.875</v>
      </c>
      <c r="AO117" s="21">
        <v>111.9</v>
      </c>
      <c r="AP117" s="21">
        <v>113.5</v>
      </c>
      <c r="AQ117" s="21">
        <v>115.375</v>
      </c>
      <c r="AR117" s="21">
        <v>117.45</v>
      </c>
      <c r="AS117" s="21">
        <v>119.75</v>
      </c>
      <c r="AT117" s="21">
        <v>121.925</v>
      </c>
      <c r="AU117" s="21">
        <v>124.375</v>
      </c>
      <c r="AV117" s="21">
        <v>126.75</v>
      </c>
      <c r="AW117" s="21">
        <v>129.5685</v>
      </c>
      <c r="AX117" s="21">
        <v>133.3954</v>
      </c>
      <c r="AY117" s="21">
        <v>137.292</v>
      </c>
      <c r="AZ117" s="21">
        <v>141.22120000000001</v>
      </c>
      <c r="BA117" s="21">
        <v>145.29179999999999</v>
      </c>
      <c r="BB117" s="21">
        <v>149.46459999999999</v>
      </c>
      <c r="BC117" s="21">
        <v>153.7286</v>
      </c>
      <c r="BD117" s="21">
        <v>158.07839999999999</v>
      </c>
      <c r="BE117" s="21">
        <v>162.48060000000001</v>
      </c>
      <c r="BF117" s="21">
        <v>166.9126</v>
      </c>
      <c r="BG117" s="21">
        <v>171.36920000000001</v>
      </c>
    </row>
    <row r="118" spans="1:59" x14ac:dyDescent="0.2">
      <c r="A118" s="31" t="s">
        <v>39</v>
      </c>
      <c r="B118"/>
      <c r="C118" s="14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  <c r="AH118" s="18"/>
      <c r="AI118" s="18"/>
      <c r="AJ118" s="18"/>
      <c r="AK118" s="18"/>
      <c r="AL118" s="18"/>
      <c r="AM118" s="18"/>
      <c r="AN118" s="18"/>
      <c r="AO118" s="18"/>
      <c r="AP118" s="18"/>
      <c r="AQ118" s="18"/>
      <c r="AR118" s="18"/>
      <c r="AS118" s="30"/>
      <c r="AT118" s="18"/>
      <c r="AU118" s="18"/>
      <c r="AV118" s="18"/>
      <c r="AW118" s="18"/>
      <c r="AX118" s="18"/>
      <c r="AY118" s="18"/>
      <c r="AZ118" s="18"/>
      <c r="BA118" s="8"/>
      <c r="BB118" s="112"/>
      <c r="BC118" s="8"/>
      <c r="BD118" s="8"/>
      <c r="BE118" s="8"/>
      <c r="BF118" s="8"/>
      <c r="BG118" s="8"/>
    </row>
    <row r="119" spans="1:59" s="113" customFormat="1" x14ac:dyDescent="0.2">
      <c r="A119" s="116" t="s">
        <v>4</v>
      </c>
      <c r="B119" s="118"/>
      <c r="C119" s="116"/>
      <c r="D119" s="16">
        <v>0.16049574280478263</v>
      </c>
      <c r="E119" s="16">
        <v>0.16897585226440218</v>
      </c>
      <c r="F119" s="16">
        <v>0.20322685365172555</v>
      </c>
      <c r="G119" s="16">
        <v>0.23163956279179349</v>
      </c>
      <c r="H119" s="16">
        <v>0.24339565236129077</v>
      </c>
      <c r="I119" s="16">
        <v>0.26142902924895378</v>
      </c>
      <c r="J119" s="16">
        <v>0.28295133825472829</v>
      </c>
      <c r="K119" s="16">
        <v>0.31173650603198372</v>
      </c>
      <c r="L119" s="16">
        <v>0.35179436571858697</v>
      </c>
      <c r="M119" s="16">
        <v>0.38702860477374995</v>
      </c>
      <c r="N119" s="16">
        <v>0.40924116844618202</v>
      </c>
      <c r="O119" s="16">
        <v>0.41682887163254079</v>
      </c>
      <c r="P119" s="16">
        <v>0.4336672649927989</v>
      </c>
      <c r="Q119" s="16">
        <v>0.44144771167652175</v>
      </c>
      <c r="R119" s="16">
        <v>0.44548077816858694</v>
      </c>
      <c r="S119" s="16">
        <v>0.45580056371884509</v>
      </c>
      <c r="T119" s="16">
        <v>0.4830193280721875</v>
      </c>
      <c r="U119" s="16">
        <v>0.50517381833361408</v>
      </c>
      <c r="V119" s="16">
        <v>0.52248864071586953</v>
      </c>
      <c r="W119" s="16">
        <v>0.53571916366297545</v>
      </c>
      <c r="X119" s="16">
        <v>0.54352245691804346</v>
      </c>
      <c r="Y119" s="16">
        <v>0.55280942970574454</v>
      </c>
      <c r="Z119" s="16">
        <v>0.56861608867864122</v>
      </c>
      <c r="AA119" s="16">
        <v>0.58961732503701081</v>
      </c>
      <c r="AB119" s="16">
        <v>0.59789206773567938</v>
      </c>
      <c r="AC119" s="16">
        <v>0.60997289282589673</v>
      </c>
      <c r="AD119" s="16">
        <v>0.61519688865709232</v>
      </c>
      <c r="AE119" s="16">
        <v>0.62010750865423903</v>
      </c>
      <c r="AF119" s="16">
        <v>0.63285571415260866</v>
      </c>
      <c r="AG119" s="16">
        <v>0.64453020301429342</v>
      </c>
      <c r="AH119" s="16">
        <v>0.65232530869861405</v>
      </c>
      <c r="AI119" s="16">
        <v>0.66709934631428269</v>
      </c>
      <c r="AJ119" s="16">
        <v>0.70458533019941305</v>
      </c>
      <c r="AK119" s="16">
        <v>0.74949806761956528</v>
      </c>
      <c r="AL119" s="16">
        <v>0.79293478260869565</v>
      </c>
      <c r="AM119" s="16">
        <v>0.82391304347826089</v>
      </c>
      <c r="AN119" s="16">
        <v>0.89510869565217388</v>
      </c>
      <c r="AO119" s="16">
        <v>0.89510869565217388</v>
      </c>
      <c r="AP119" s="16">
        <v>0.92119565217391308</v>
      </c>
      <c r="AQ119" s="16">
        <v>0.97608695652173916</v>
      </c>
      <c r="AR119" s="16">
        <v>1</v>
      </c>
      <c r="AS119" s="16">
        <v>1.012329</v>
      </c>
      <c r="AT119" s="16">
        <v>1.019941</v>
      </c>
      <c r="AU119" s="16">
        <v>1.0174970000000001</v>
      </c>
      <c r="AV119" s="16">
        <v>1.0204800000000001</v>
      </c>
      <c r="AW119" s="16">
        <v>1.0408599999999999</v>
      </c>
      <c r="AX119" s="16">
        <v>1.0584659999999999</v>
      </c>
      <c r="AY119" s="16">
        <v>1.0796920000000001</v>
      </c>
      <c r="AZ119" s="16">
        <v>1.1058479999999999</v>
      </c>
      <c r="BA119" s="16">
        <v>1.130655</v>
      </c>
      <c r="BB119" s="16">
        <v>1.155446</v>
      </c>
      <c r="BC119" s="16">
        <v>1.1806239999999999</v>
      </c>
      <c r="BD119" s="16">
        <v>1.204809</v>
      </c>
      <c r="BE119" s="16">
        <v>1.228467</v>
      </c>
      <c r="BF119" s="16">
        <v>1.252237</v>
      </c>
      <c r="BG119" s="16">
        <v>1.276478</v>
      </c>
    </row>
    <row r="120" spans="1:59" s="113" customFormat="1" x14ac:dyDescent="0.2">
      <c r="A120" s="116" t="s">
        <v>5</v>
      </c>
      <c r="B120" s="118"/>
      <c r="C120" s="116"/>
      <c r="D120" s="16">
        <v>0.17932057751461564</v>
      </c>
      <c r="E120" s="16">
        <v>0.18915929635440173</v>
      </c>
      <c r="F120" s="16">
        <v>0.22998962156988531</v>
      </c>
      <c r="G120" s="16">
        <v>0.25439586305985745</v>
      </c>
      <c r="H120" s="16">
        <v>0.26402516611239929</v>
      </c>
      <c r="I120" s="16">
        <v>0.28960770306935835</v>
      </c>
      <c r="J120" s="16">
        <v>0.32001834979066957</v>
      </c>
      <c r="K120" s="16">
        <v>0.3540022627332145</v>
      </c>
      <c r="L120" s="16">
        <v>0.40358080378281153</v>
      </c>
      <c r="M120" s="16">
        <v>0.44139939246455367</v>
      </c>
      <c r="N120" s="16">
        <v>0.46874211089293244</v>
      </c>
      <c r="O120" s="16">
        <v>0.47290376826559211</v>
      </c>
      <c r="P120" s="16">
        <v>0.50077870466898633</v>
      </c>
      <c r="Q120" s="16">
        <v>0.50694578346270924</v>
      </c>
      <c r="R120" s="16">
        <v>0.51855857119993798</v>
      </c>
      <c r="S120" s="16">
        <v>0.53234348761973027</v>
      </c>
      <c r="T120" s="16">
        <v>0.5625587905834315</v>
      </c>
      <c r="U120" s="16">
        <v>0.582491524359253</v>
      </c>
      <c r="V120" s="16">
        <v>0.60331085973879417</v>
      </c>
      <c r="W120" s="16">
        <v>0.61100245759251393</v>
      </c>
      <c r="X120" s="16">
        <v>0.62004750146537513</v>
      </c>
      <c r="Y120" s="16">
        <v>0.6260376625977806</v>
      </c>
      <c r="Z120" s="16">
        <v>0.64916351076855539</v>
      </c>
      <c r="AA120" s="16">
        <v>0.66082681606202731</v>
      </c>
      <c r="AB120" s="16">
        <v>0.66356876835453815</v>
      </c>
      <c r="AC120" s="16">
        <v>0.68071540629035965</v>
      </c>
      <c r="AD120" s="16">
        <v>0.68203891952117179</v>
      </c>
      <c r="AE120" s="16">
        <v>0.68603892948588341</v>
      </c>
      <c r="AF120" s="16">
        <v>0.70055267807533794</v>
      </c>
      <c r="AG120" s="16">
        <v>0.70930036480458769</v>
      </c>
      <c r="AH120" s="16">
        <v>0.716001589874532</v>
      </c>
      <c r="AI120" s="16">
        <v>0.72544592827442644</v>
      </c>
      <c r="AJ120" s="16">
        <v>0.74995852631233728</v>
      </c>
      <c r="AK120" s="16">
        <v>0.79646794985641667</v>
      </c>
      <c r="AL120" s="16">
        <v>0.83199008059516433</v>
      </c>
      <c r="AM120" s="16">
        <v>0.86112833230006203</v>
      </c>
      <c r="AN120" s="16">
        <v>0.92188468691878489</v>
      </c>
      <c r="AO120" s="16">
        <v>0.92684438933663993</v>
      </c>
      <c r="AP120" s="16">
        <v>0.94234345939243647</v>
      </c>
      <c r="AQ120" s="16">
        <v>0.97768133911965283</v>
      </c>
      <c r="AR120" s="16">
        <v>1</v>
      </c>
      <c r="AS120" s="16">
        <v>1.0126139999999999</v>
      </c>
      <c r="AT120" s="16">
        <v>1.020373</v>
      </c>
      <c r="AU120" s="16">
        <v>1.0208649999999999</v>
      </c>
      <c r="AV120" s="16">
        <v>1.0226150000000001</v>
      </c>
      <c r="AW120" s="16">
        <v>1.0390900000000001</v>
      </c>
      <c r="AX120" s="16">
        <v>1.0570079999999999</v>
      </c>
      <c r="AY120" s="16">
        <v>1.0771930000000001</v>
      </c>
      <c r="AZ120" s="16">
        <v>1.101723</v>
      </c>
      <c r="BA120" s="16">
        <v>1.124959</v>
      </c>
      <c r="BB120" s="16">
        <v>1.1481209999999999</v>
      </c>
      <c r="BC120" s="16">
        <v>1.171559</v>
      </c>
      <c r="BD120" s="16">
        <v>1.194661</v>
      </c>
      <c r="BE120" s="16">
        <v>1.2175940000000001</v>
      </c>
      <c r="BF120" s="16">
        <v>1.2404390000000001</v>
      </c>
      <c r="BG120" s="16">
        <v>1.263531</v>
      </c>
    </row>
    <row r="121" spans="1:59" s="113" customFormat="1" x14ac:dyDescent="0.2">
      <c r="A121" s="116" t="s">
        <v>6</v>
      </c>
      <c r="B121" s="118"/>
      <c r="C121" s="116"/>
      <c r="D121" s="16">
        <v>0.1792786398602792</v>
      </c>
      <c r="E121" s="16">
        <v>0.19066980530427244</v>
      </c>
      <c r="F121" s="16">
        <v>0.23003006026961367</v>
      </c>
      <c r="G121" s="16">
        <v>0.25979389552457699</v>
      </c>
      <c r="H121" s="16">
        <v>0.27055019584971801</v>
      </c>
      <c r="I121" s="16">
        <v>0.28755274326700508</v>
      </c>
      <c r="J121" s="16">
        <v>0.30758871470619009</v>
      </c>
      <c r="K121" s="16">
        <v>0.34301108213864923</v>
      </c>
      <c r="L121" s="16">
        <v>0.38502729207141856</v>
      </c>
      <c r="M121" s="16">
        <v>0.42030200738134521</v>
      </c>
      <c r="N121" s="16">
        <v>0.43765642936397353</v>
      </c>
      <c r="O121" s="16">
        <v>0.44654699171685003</v>
      </c>
      <c r="P121" s="16">
        <v>0.46043153591575015</v>
      </c>
      <c r="Q121" s="16">
        <v>0.46821000168785959</v>
      </c>
      <c r="R121" s="16">
        <v>0.47150600824110267</v>
      </c>
      <c r="S121" s="16">
        <v>0.48094204814451502</v>
      </c>
      <c r="T121" s="16">
        <v>0.50416635630131135</v>
      </c>
      <c r="U121" s="16">
        <v>0.52644719688047104</v>
      </c>
      <c r="V121" s="16">
        <v>0.54159331131283139</v>
      </c>
      <c r="W121" s="16">
        <v>0.55480750646545407</v>
      </c>
      <c r="X121" s="16">
        <v>0.56394553399712355</v>
      </c>
      <c r="Y121" s="16">
        <v>0.57632016287336163</v>
      </c>
      <c r="Z121" s="16">
        <v>0.59013384767096455</v>
      </c>
      <c r="AA121" s="16">
        <v>0.61206772844197965</v>
      </c>
      <c r="AB121" s="16">
        <v>0.62236578228759165</v>
      </c>
      <c r="AC121" s="16">
        <v>0.63370826054782858</v>
      </c>
      <c r="AD121" s="16">
        <v>0.63396038399029897</v>
      </c>
      <c r="AE121" s="16">
        <v>0.63923912558860696</v>
      </c>
      <c r="AF121" s="16">
        <v>0.65725571223120138</v>
      </c>
      <c r="AG121" s="16">
        <v>0.66592830381912016</v>
      </c>
      <c r="AH121" s="16">
        <v>0.67093894084110539</v>
      </c>
      <c r="AI121" s="16">
        <v>0.68627082404667228</v>
      </c>
      <c r="AJ121" s="16">
        <v>0.72064404539099269</v>
      </c>
      <c r="AK121" s="16">
        <v>0.763361798058528</v>
      </c>
      <c r="AL121" s="16">
        <v>0.81331077270163565</v>
      </c>
      <c r="AM121" s="16">
        <v>0.84827975183305138</v>
      </c>
      <c r="AN121" s="16">
        <v>0.91257755217146086</v>
      </c>
      <c r="AO121" s="16">
        <v>0.90580936266215462</v>
      </c>
      <c r="AP121" s="16">
        <v>0.92836999435984202</v>
      </c>
      <c r="AQ121" s="16">
        <v>0.97687535250987034</v>
      </c>
      <c r="AR121" s="16">
        <v>1</v>
      </c>
      <c r="AS121" s="16">
        <v>1.0080119999999999</v>
      </c>
      <c r="AT121" s="16">
        <v>1.0145949999999999</v>
      </c>
      <c r="AU121" s="16">
        <v>1.006429</v>
      </c>
      <c r="AV121" s="16">
        <v>0.99839</v>
      </c>
      <c r="AW121" s="16">
        <v>1.0121249999999999</v>
      </c>
      <c r="AX121" s="16">
        <v>1.0263070000000001</v>
      </c>
      <c r="AY121" s="16">
        <v>1.044524</v>
      </c>
      <c r="AZ121" s="16">
        <v>1.066322</v>
      </c>
      <c r="BA121" s="16">
        <v>1.087283</v>
      </c>
      <c r="BB121" s="16">
        <v>1.107837</v>
      </c>
      <c r="BC121" s="16">
        <v>1.128277</v>
      </c>
      <c r="BD121" s="16">
        <v>1.14815</v>
      </c>
      <c r="BE121" s="16">
        <v>1.1673089999999999</v>
      </c>
      <c r="BF121" s="16">
        <v>1.1861900000000001</v>
      </c>
      <c r="BG121" s="16">
        <v>1.20533</v>
      </c>
    </row>
    <row r="122" spans="1:59" s="113" customFormat="1" x14ac:dyDescent="0.2">
      <c r="A122" s="116" t="s">
        <v>7</v>
      </c>
      <c r="B122" s="118"/>
      <c r="C122" s="116"/>
      <c r="D122" s="16">
        <v>0.20941245909526165</v>
      </c>
      <c r="E122" s="16">
        <v>0.22179804331429484</v>
      </c>
      <c r="F122" s="16">
        <v>0.25363237173667835</v>
      </c>
      <c r="G122" s="16">
        <v>0.27509864804862794</v>
      </c>
      <c r="H122" s="16">
        <v>0.29479255817407468</v>
      </c>
      <c r="I122" s="16">
        <v>0.31019098851415128</v>
      </c>
      <c r="J122" s="16">
        <v>0.33196642046295471</v>
      </c>
      <c r="K122" s="16">
        <v>0.36453354843233887</v>
      </c>
      <c r="L122" s="16">
        <v>0.40099917010360564</v>
      </c>
      <c r="M122" s="16">
        <v>0.44020074931592218</v>
      </c>
      <c r="N122" s="16">
        <v>0.46827376975457885</v>
      </c>
      <c r="O122" s="16">
        <v>0.47961720971052968</v>
      </c>
      <c r="P122" s="16">
        <v>0.50034699225615831</v>
      </c>
      <c r="Q122" s="16">
        <v>0.51309991480941286</v>
      </c>
      <c r="R122" s="16">
        <v>0.52382743644722407</v>
      </c>
      <c r="S122" s="16">
        <v>0.53754003213632739</v>
      </c>
      <c r="T122" s="16">
        <v>0.56352045442375565</v>
      </c>
      <c r="U122" s="16">
        <v>0.58895172206011492</v>
      </c>
      <c r="V122" s="16">
        <v>0.60758908636343334</v>
      </c>
      <c r="W122" s="16">
        <v>0.62905560963948626</v>
      </c>
      <c r="X122" s="16">
        <v>0.63808544041943205</v>
      </c>
      <c r="Y122" s="16">
        <v>0.64583627616315886</v>
      </c>
      <c r="Z122" s="16">
        <v>0.65966038987485642</v>
      </c>
      <c r="AA122" s="16">
        <v>0.69541543566206132</v>
      </c>
      <c r="AB122" s="16">
        <v>0.70666773820997442</v>
      </c>
      <c r="AC122" s="16">
        <v>0.71550629300293556</v>
      </c>
      <c r="AD122" s="16">
        <v>0.72237649629886413</v>
      </c>
      <c r="AE122" s="16">
        <v>0.73535062106049776</v>
      </c>
      <c r="AF122" s="16">
        <v>0.75518121410692407</v>
      </c>
      <c r="AG122" s="16">
        <v>0.77433305762378435</v>
      </c>
      <c r="AH122" s="16">
        <v>0.7848634650804085</v>
      </c>
      <c r="AI122" s="16">
        <v>0.8019199611840141</v>
      </c>
      <c r="AJ122" s="16">
        <v>0.81543881333098278</v>
      </c>
      <c r="AK122" s="16">
        <v>0.84022558393208036</v>
      </c>
      <c r="AL122" s="16">
        <v>0.86470963624760688</v>
      </c>
      <c r="AM122" s="16">
        <v>0.89023611997447361</v>
      </c>
      <c r="AN122" s="16">
        <v>0.92533503509891513</v>
      </c>
      <c r="AO122" s="16">
        <v>0.9272495213784302</v>
      </c>
      <c r="AP122" s="16">
        <v>0.94830887045309509</v>
      </c>
      <c r="AQ122" s="16">
        <v>0.97638800255264846</v>
      </c>
      <c r="AR122" s="16">
        <v>1</v>
      </c>
      <c r="AS122" s="16">
        <v>1.0247839999999999</v>
      </c>
      <c r="AT122" s="16">
        <v>1.048079</v>
      </c>
      <c r="AU122" s="16">
        <v>1.0472919999999999</v>
      </c>
      <c r="AV122" s="16">
        <v>1.0597669999999999</v>
      </c>
      <c r="AW122" s="16">
        <v>1.0723940000000001</v>
      </c>
      <c r="AX122" s="16">
        <v>1.0945659999999999</v>
      </c>
      <c r="AY122" s="16">
        <v>1.1200889999999999</v>
      </c>
      <c r="AZ122" s="16">
        <v>1.14802</v>
      </c>
      <c r="BA122" s="16">
        <v>1.1745110000000001</v>
      </c>
      <c r="BB122" s="16">
        <v>1.202342</v>
      </c>
      <c r="BC122" s="16">
        <v>1.2294700000000001</v>
      </c>
      <c r="BD122" s="16">
        <v>1.2564090000000001</v>
      </c>
      <c r="BE122" s="16">
        <v>1.282856</v>
      </c>
      <c r="BF122" s="16">
        <v>1.3097719999999999</v>
      </c>
      <c r="BG122" s="16">
        <v>1.336978</v>
      </c>
    </row>
    <row r="123" spans="1:59" s="113" customFormat="1" x14ac:dyDescent="0.2">
      <c r="A123" s="116" t="s">
        <v>8</v>
      </c>
      <c r="B123" s="118"/>
      <c r="C123" s="116"/>
      <c r="D123" s="16">
        <v>0.20737175579613981</v>
      </c>
      <c r="E123" s="16">
        <v>0.22001969685281156</v>
      </c>
      <c r="F123" s="16">
        <v>0.25261689364265955</v>
      </c>
      <c r="G123" s="16">
        <v>0.27533053238831307</v>
      </c>
      <c r="H123" s="16">
        <v>0.29153707363680853</v>
      </c>
      <c r="I123" s="16">
        <v>0.30483086468889059</v>
      </c>
      <c r="J123" s="16">
        <v>0.32225298601297869</v>
      </c>
      <c r="K123" s="16">
        <v>0.35482172395556227</v>
      </c>
      <c r="L123" s="16">
        <v>0.39088035629782675</v>
      </c>
      <c r="M123" s="16">
        <v>0.42578187378676291</v>
      </c>
      <c r="N123" s="16">
        <v>0.45172774546589667</v>
      </c>
      <c r="O123" s="16">
        <v>0.46610209264487845</v>
      </c>
      <c r="P123" s="16">
        <v>0.48712833721366261</v>
      </c>
      <c r="Q123" s="16">
        <v>0.49833116648363218</v>
      </c>
      <c r="R123" s="16">
        <v>0.50439623325085103</v>
      </c>
      <c r="S123" s="16">
        <v>0.51550309506153491</v>
      </c>
      <c r="T123" s="16">
        <v>0.53949822972952888</v>
      </c>
      <c r="U123" s="16">
        <v>0.56446279459123105</v>
      </c>
      <c r="V123" s="16">
        <v>0.5852644176222036</v>
      </c>
      <c r="W123" s="16">
        <v>0.6010301669941337</v>
      </c>
      <c r="X123" s="16">
        <v>0.60794286246296048</v>
      </c>
      <c r="Y123" s="16">
        <v>0.61827726905790281</v>
      </c>
      <c r="Z123" s="16">
        <v>0.63397307572009121</v>
      </c>
      <c r="AA123" s="16">
        <v>0.66915528233077204</v>
      </c>
      <c r="AB123" s="16">
        <v>0.68308079986111236</v>
      </c>
      <c r="AC123" s="16">
        <v>0.69330311084823715</v>
      </c>
      <c r="AD123" s="16">
        <v>0.70055130823794531</v>
      </c>
      <c r="AE123" s="16">
        <v>0.70891606256122797</v>
      </c>
      <c r="AF123" s="16">
        <v>0.72820200568942239</v>
      </c>
      <c r="AG123" s="16">
        <v>0.74392929466683888</v>
      </c>
      <c r="AH123" s="16">
        <v>0.75120393668663832</v>
      </c>
      <c r="AI123" s="16">
        <v>0.76922303639799383</v>
      </c>
      <c r="AJ123" s="16">
        <v>0.78770929552382973</v>
      </c>
      <c r="AK123" s="16">
        <v>0.82128718289381164</v>
      </c>
      <c r="AL123" s="16">
        <v>0.84559270516717322</v>
      </c>
      <c r="AM123" s="16">
        <v>0.87234042553191493</v>
      </c>
      <c r="AN123" s="16">
        <v>0.91550151975683891</v>
      </c>
      <c r="AO123" s="16">
        <v>0.92462006079027348</v>
      </c>
      <c r="AP123" s="16">
        <v>0.94650455927051669</v>
      </c>
      <c r="AQ123" s="16">
        <v>0.97872340425531923</v>
      </c>
      <c r="AR123" s="16">
        <v>1</v>
      </c>
      <c r="AS123" s="16">
        <v>1.0120690000000001</v>
      </c>
      <c r="AT123" s="16">
        <v>1.026157</v>
      </c>
      <c r="AU123" s="16">
        <v>1.020886</v>
      </c>
      <c r="AV123" s="16">
        <v>1.028157</v>
      </c>
      <c r="AW123" s="16">
        <v>1.037895</v>
      </c>
      <c r="AX123" s="16">
        <v>1.05427</v>
      </c>
      <c r="AY123" s="16">
        <v>1.074451</v>
      </c>
      <c r="AZ123" s="16">
        <v>1.09721</v>
      </c>
      <c r="BA123" s="16">
        <v>1.119745</v>
      </c>
      <c r="BB123" s="16">
        <v>1.1419900000000001</v>
      </c>
      <c r="BC123" s="16">
        <v>1.163252</v>
      </c>
      <c r="BD123" s="16">
        <v>1.1844939999999999</v>
      </c>
      <c r="BE123" s="16">
        <v>1.205651</v>
      </c>
      <c r="BF123" s="16">
        <v>1.227725</v>
      </c>
      <c r="BG123" s="16">
        <v>1.2503029999999999</v>
      </c>
    </row>
    <row r="124" spans="1:59" s="113" customFormat="1" x14ac:dyDescent="0.2">
      <c r="A124" s="117" t="s">
        <v>70</v>
      </c>
      <c r="B124" s="118"/>
      <c r="C124" s="116"/>
      <c r="D124" s="16">
        <v>8.5663833052736033E-2</v>
      </c>
      <c r="E124" s="16">
        <v>9.1691996813150156E-2</v>
      </c>
      <c r="F124" s="16">
        <v>0.10001298246659732</v>
      </c>
      <c r="G124" s="16">
        <v>0.11082292650067264</v>
      </c>
      <c r="H124" s="16">
        <v>0.12154917261192079</v>
      </c>
      <c r="I124" s="16">
        <v>0.13198592875683732</v>
      </c>
      <c r="J124" s="16">
        <v>0.14323301433490462</v>
      </c>
      <c r="K124" s="16">
        <v>0.15668410253291901</v>
      </c>
      <c r="L124" s="16">
        <v>0.17353941918757551</v>
      </c>
      <c r="M124" s="16">
        <v>0.19349651496501091</v>
      </c>
      <c r="N124" s="16">
        <v>0.21451904195034521</v>
      </c>
      <c r="O124" s="16">
        <v>0.23342783061071382</v>
      </c>
      <c r="P124" s="16">
        <v>0.24994587612545854</v>
      </c>
      <c r="Q124" s="16">
        <v>0.26571611766589265</v>
      </c>
      <c r="R124" s="16">
        <v>0.28355384087590063</v>
      </c>
      <c r="S124" s="16">
        <v>0.30096217880645149</v>
      </c>
      <c r="T124" s="16">
        <v>0.32135432221537574</v>
      </c>
      <c r="U124" s="16">
        <v>0.34471266470277567</v>
      </c>
      <c r="V124" s="16">
        <v>0.37368028666372921</v>
      </c>
      <c r="W124" s="16">
        <v>0.40443511866709098</v>
      </c>
      <c r="X124" s="16">
        <v>0.43396531425766821</v>
      </c>
      <c r="Y124" s="16">
        <v>0.46123154587997078</v>
      </c>
      <c r="Z124" s="16">
        <v>0.48409903167848639</v>
      </c>
      <c r="AA124" s="16">
        <v>0.50520079098853643</v>
      </c>
      <c r="AB124" s="16">
        <v>0.52309212494925483</v>
      </c>
      <c r="AC124" s="16">
        <v>0.5393727785369683</v>
      </c>
      <c r="AD124" s="16">
        <v>0.55799312434902537</v>
      </c>
      <c r="AE124" s="16">
        <v>0.57832127138969625</v>
      </c>
      <c r="AF124" s="16">
        <v>0.60480932995652914</v>
      </c>
      <c r="AG124" s="16">
        <v>0.63397533418799579</v>
      </c>
      <c r="AH124" s="16">
        <v>0.66608324963510956</v>
      </c>
      <c r="AI124" s="16">
        <v>0.69978718627102754</v>
      </c>
      <c r="AJ124" s="16">
        <v>0.73844654116314346</v>
      </c>
      <c r="AK124" s="16">
        <v>0.77401596453806154</v>
      </c>
      <c r="AL124" s="16">
        <v>0.80744234102119727</v>
      </c>
      <c r="AM124" s="16">
        <v>0.84260515264631375</v>
      </c>
      <c r="AN124" s="16">
        <v>0.87397141619748797</v>
      </c>
      <c r="AO124" s="16">
        <v>0.90255521870939792</v>
      </c>
      <c r="AP124" s="16">
        <v>0.93460372455608476</v>
      </c>
      <c r="AQ124" s="16">
        <v>0.96621914248592444</v>
      </c>
      <c r="AR124" s="16">
        <v>1</v>
      </c>
      <c r="AS124" s="16">
        <v>1.026958</v>
      </c>
      <c r="AT124" s="16">
        <v>1.0519019999999999</v>
      </c>
      <c r="AU124" s="16">
        <v>1.0794859999999999</v>
      </c>
      <c r="AV124" s="16">
        <v>1.1083160000000001</v>
      </c>
      <c r="AW124" s="16">
        <v>1.1436299999999999</v>
      </c>
      <c r="AX124" s="16">
        <v>1.18462</v>
      </c>
      <c r="AY124" s="16">
        <v>1.2292240000000001</v>
      </c>
      <c r="AZ124" s="16">
        <v>1.275733</v>
      </c>
      <c r="BA124" s="16">
        <v>1.3226180000000001</v>
      </c>
      <c r="BB124" s="16">
        <v>1.371739</v>
      </c>
      <c r="BC124" s="16">
        <v>1.4217150000000001</v>
      </c>
      <c r="BD124" s="16">
        <v>1.4731270000000001</v>
      </c>
      <c r="BE124" s="16">
        <v>1.5266310000000001</v>
      </c>
      <c r="BF124" s="16">
        <v>1.5816889999999999</v>
      </c>
      <c r="BG124" s="16">
        <v>1.638136</v>
      </c>
    </row>
    <row r="125" spans="1:59" s="113" customFormat="1" x14ac:dyDescent="0.2">
      <c r="A125" s="117" t="s">
        <v>71</v>
      </c>
      <c r="B125" s="118"/>
      <c r="C125" s="116"/>
      <c r="D125" s="16">
        <v>0.15623821917032929</v>
      </c>
      <c r="E125" s="16">
        <v>0.16380364697868058</v>
      </c>
      <c r="F125" s="16">
        <v>0.17639445592674935</v>
      </c>
      <c r="G125" s="16">
        <v>0.18618336216884221</v>
      </c>
      <c r="H125" s="16">
        <v>0.19485420996272126</v>
      </c>
      <c r="I125" s="16">
        <v>0.20697523719390198</v>
      </c>
      <c r="J125" s="16">
        <v>0.21724519363528536</v>
      </c>
      <c r="K125" s="16">
        <v>0.23318564699589181</v>
      </c>
      <c r="L125" s="16">
        <v>0.2543952370618644</v>
      </c>
      <c r="M125" s="16">
        <v>0.27916886247288314</v>
      </c>
      <c r="N125" s="16">
        <v>0.3061319645200466</v>
      </c>
      <c r="O125" s="16">
        <v>0.32215392489824213</v>
      </c>
      <c r="P125" s="16">
        <v>0.34121894382256718</v>
      </c>
      <c r="Q125" s="16">
        <v>0.35905098012319397</v>
      </c>
      <c r="R125" s="16">
        <v>0.37649669830983751</v>
      </c>
      <c r="S125" s="16">
        <v>0.39447836865936475</v>
      </c>
      <c r="T125" s="16">
        <v>0.41661305783067948</v>
      </c>
      <c r="U125" s="16">
        <v>0.44002510047234628</v>
      </c>
      <c r="V125" s="16">
        <v>0.46626023117362814</v>
      </c>
      <c r="W125" s="16">
        <v>0.49248457325538608</v>
      </c>
      <c r="X125" s="16">
        <v>0.51432645397692145</v>
      </c>
      <c r="Y125" s="16">
        <v>0.534713711687544</v>
      </c>
      <c r="Z125" s="16">
        <v>0.55418172078489314</v>
      </c>
      <c r="AA125" s="16">
        <v>0.57481665064183241</v>
      </c>
      <c r="AB125" s="16">
        <v>0.59118035658835899</v>
      </c>
      <c r="AC125" s="16">
        <v>0.60773944779373124</v>
      </c>
      <c r="AD125" s="16">
        <v>0.62526457156375803</v>
      </c>
      <c r="AE125" s="16">
        <v>0.6436455139456696</v>
      </c>
      <c r="AF125" s="16">
        <v>0.66805519196770224</v>
      </c>
      <c r="AG125" s="16">
        <v>0.6923878528350369</v>
      </c>
      <c r="AH125" s="16">
        <v>0.71665771782546994</v>
      </c>
      <c r="AI125" s="16">
        <v>0.74415622360191258</v>
      </c>
      <c r="AJ125" s="16">
        <v>0.77583356776680479</v>
      </c>
      <c r="AK125" s="16">
        <v>0.80864197530864212</v>
      </c>
      <c r="AL125" s="16">
        <v>0.84053497942386823</v>
      </c>
      <c r="AM125" s="16">
        <v>0.87397119341563778</v>
      </c>
      <c r="AN125" s="16">
        <v>0.90642673521850903</v>
      </c>
      <c r="AO125" s="16">
        <v>0.92236503856041141</v>
      </c>
      <c r="AP125" s="16">
        <v>0.94704370179948594</v>
      </c>
      <c r="AQ125" s="16">
        <v>0.97429305912596398</v>
      </c>
      <c r="AR125" s="16">
        <v>1</v>
      </c>
      <c r="AS125" s="16">
        <v>1.019082</v>
      </c>
      <c r="AT125" s="16">
        <v>1.0370189999999999</v>
      </c>
      <c r="AU125" s="16">
        <v>1.055464</v>
      </c>
      <c r="AV125" s="16">
        <v>1.0725960000000001</v>
      </c>
      <c r="AW125" s="16">
        <v>1.0956490000000001</v>
      </c>
      <c r="AX125" s="16">
        <v>1.1234919999999999</v>
      </c>
      <c r="AY125" s="16">
        <v>1.153424</v>
      </c>
      <c r="AZ125" s="16">
        <v>1.184731</v>
      </c>
      <c r="BA125" s="16">
        <v>1.2161979999999999</v>
      </c>
      <c r="BB125" s="16">
        <v>1.248354</v>
      </c>
      <c r="BC125" s="16">
        <v>1.280521</v>
      </c>
      <c r="BD125" s="16">
        <v>1.3135319999999999</v>
      </c>
      <c r="BE125" s="16">
        <v>1.3476760000000001</v>
      </c>
      <c r="BF125" s="16">
        <v>1.382655</v>
      </c>
      <c r="BG125" s="16">
        <v>1.4183060000000001</v>
      </c>
    </row>
    <row r="126" spans="1:59" x14ac:dyDescent="0.2">
      <c r="A126" s="31" t="s">
        <v>40</v>
      </c>
      <c r="B126"/>
      <c r="C126" s="14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  <c r="AS126" s="30"/>
      <c r="AT126" s="18"/>
      <c r="AU126" s="18"/>
      <c r="AV126" s="18"/>
      <c r="AW126" s="18"/>
      <c r="AX126" s="18"/>
      <c r="AY126" s="18"/>
      <c r="AZ126" s="18"/>
      <c r="BA126" s="18"/>
      <c r="BB126" s="18"/>
      <c r="BC126" s="18"/>
      <c r="BD126" s="18"/>
      <c r="BE126" s="18"/>
      <c r="BF126" s="18"/>
      <c r="BG126" s="18"/>
    </row>
    <row r="127" spans="1:59" s="113" customFormat="1" x14ac:dyDescent="0.2">
      <c r="A127" s="116" t="s">
        <v>9</v>
      </c>
      <c r="B127" s="116"/>
      <c r="C127" s="116"/>
      <c r="D127" s="15">
        <v>0.18892358622008446</v>
      </c>
      <c r="E127" s="15">
        <v>0.19996303426069059</v>
      </c>
      <c r="F127" s="15">
        <v>0.23027732103294632</v>
      </c>
      <c r="G127" s="15">
        <v>0.25437633998412246</v>
      </c>
      <c r="H127" s="15">
        <v>0.26922002691966224</v>
      </c>
      <c r="I127" s="15">
        <v>0.28845721755196019</v>
      </c>
      <c r="J127" s="15">
        <v>0.31024027486144451</v>
      </c>
      <c r="K127" s="15">
        <v>0.34039900610569968</v>
      </c>
      <c r="L127" s="15">
        <v>0.3821418472555338</v>
      </c>
      <c r="M127" s="15">
        <v>0.42037222864618518</v>
      </c>
      <c r="N127" s="15">
        <v>0.44648276505485524</v>
      </c>
      <c r="O127" s="15">
        <v>0.45875585711246991</v>
      </c>
      <c r="P127" s="15">
        <v>0.47818361014607963</v>
      </c>
      <c r="Q127" s="15">
        <v>0.48984985366112793</v>
      </c>
      <c r="R127" s="15">
        <v>0.49561442746497292</v>
      </c>
      <c r="S127" s="15">
        <v>0.50857611462364294</v>
      </c>
      <c r="T127" s="15">
        <v>0.53242235967965923</v>
      </c>
      <c r="U127" s="15">
        <v>0.556215518881921</v>
      </c>
      <c r="V127" s="15">
        <v>0.57541509331765683</v>
      </c>
      <c r="W127" s="15">
        <v>0.59084963785560918</v>
      </c>
      <c r="X127" s="15">
        <v>0.60309380327205975</v>
      </c>
      <c r="Y127" s="15">
        <v>0.61645035312153207</v>
      </c>
      <c r="Z127" s="15">
        <v>0.63085515311779261</v>
      </c>
      <c r="AA127" s="15">
        <v>0.65147390645271419</v>
      </c>
      <c r="AB127" s="15">
        <v>0.66578335003276234</v>
      </c>
      <c r="AC127" s="15">
        <v>0.67880496242662858</v>
      </c>
      <c r="AD127" s="15">
        <v>0.68703951984734624</v>
      </c>
      <c r="AE127" s="15">
        <v>0.69822481571548856</v>
      </c>
      <c r="AF127" s="15">
        <v>0.72324753098291916</v>
      </c>
      <c r="AG127" s="15">
        <v>0.74119009474312436</v>
      </c>
      <c r="AH127" s="16">
        <v>0.74597949715214107</v>
      </c>
      <c r="AI127" s="16">
        <v>0.76659794473148379</v>
      </c>
      <c r="AJ127" s="16">
        <v>0.79380877420461404</v>
      </c>
      <c r="AK127" s="16">
        <v>0.83515755650538004</v>
      </c>
      <c r="AL127" s="16">
        <v>0.86429433051869731</v>
      </c>
      <c r="AM127" s="16">
        <v>0.88902291917973464</v>
      </c>
      <c r="AN127" s="16">
        <v>0.93968636911942105</v>
      </c>
      <c r="AO127" s="16">
        <v>0.92159227985524739</v>
      </c>
      <c r="AP127" s="16">
        <v>0.94632086851628472</v>
      </c>
      <c r="AQ127" s="16">
        <v>0.98492159227985532</v>
      </c>
      <c r="AR127" s="16">
        <v>1</v>
      </c>
      <c r="AS127" s="16">
        <v>1.015191</v>
      </c>
      <c r="AT127" s="16">
        <v>1.028227</v>
      </c>
      <c r="AU127" s="16">
        <v>1.0167580000000001</v>
      </c>
      <c r="AV127" s="16">
        <v>1.0135350000000001</v>
      </c>
      <c r="AW127" s="16">
        <v>1.035684</v>
      </c>
      <c r="AX127" s="16">
        <v>1.047496</v>
      </c>
      <c r="AY127" s="16">
        <v>1.064754</v>
      </c>
      <c r="AZ127" s="16">
        <v>1.087669</v>
      </c>
      <c r="BA127" s="16">
        <v>1.1083940000000001</v>
      </c>
      <c r="BB127" s="16">
        <v>1.1286560000000001</v>
      </c>
      <c r="BC127" s="16">
        <v>1.149432</v>
      </c>
      <c r="BD127" s="16">
        <v>1.169335</v>
      </c>
      <c r="BE127" s="16">
        <v>1.1883710000000001</v>
      </c>
      <c r="BF127" s="16">
        <v>1.2071620000000001</v>
      </c>
      <c r="BG127" s="16">
        <v>1.2265360000000001</v>
      </c>
    </row>
    <row r="128" spans="1:59" s="113" customFormat="1" x14ac:dyDescent="0.2">
      <c r="A128" s="117" t="s">
        <v>10</v>
      </c>
      <c r="B128" s="116"/>
      <c r="C128" s="116"/>
      <c r="D128" s="15">
        <v>0.18029219735345026</v>
      </c>
      <c r="E128" s="15">
        <v>0.19094082457366301</v>
      </c>
      <c r="F128" s="15">
        <v>0.22203374896618747</v>
      </c>
      <c r="G128" s="15">
        <v>0.24727104412294421</v>
      </c>
      <c r="H128" s="15">
        <v>0.26272033536555489</v>
      </c>
      <c r="I128" s="15">
        <v>0.28037347574253879</v>
      </c>
      <c r="J128" s="15">
        <v>0.30189287466916326</v>
      </c>
      <c r="K128" s="15">
        <v>0.33307009085593731</v>
      </c>
      <c r="L128" s="15">
        <v>0.37387691330471534</v>
      </c>
      <c r="M128" s="15">
        <v>0.41262109808435876</v>
      </c>
      <c r="N128" s="15">
        <v>0.4362111031520845</v>
      </c>
      <c r="O128" s="15">
        <v>0.44458740108739214</v>
      </c>
      <c r="P128" s="15">
        <v>0.46069541066184588</v>
      </c>
      <c r="Q128" s="15">
        <v>0.47111203083553765</v>
      </c>
      <c r="R128" s="15">
        <v>0.47266000066216218</v>
      </c>
      <c r="S128" s="15">
        <v>0.4834959894554629</v>
      </c>
      <c r="T128" s="15">
        <v>0.50456888901405983</v>
      </c>
      <c r="U128" s="15">
        <v>0.52847550142745825</v>
      </c>
      <c r="V128" s="15">
        <v>0.54863471870921499</v>
      </c>
      <c r="W128" s="15">
        <v>0.56589141943077914</v>
      </c>
      <c r="X128" s="15">
        <v>0.57507414404592871</v>
      </c>
      <c r="Y128" s="15">
        <v>0.5865920054720356</v>
      </c>
      <c r="Z128" s="15">
        <v>0.59864459069489939</v>
      </c>
      <c r="AA128" s="15">
        <v>0.61882440541120176</v>
      </c>
      <c r="AB128" s="15">
        <v>0.63492928415248984</v>
      </c>
      <c r="AC128" s="15">
        <v>0.64665112134170777</v>
      </c>
      <c r="AD128" s="15">
        <v>0.65118259464232309</v>
      </c>
      <c r="AE128" s="15">
        <v>0.66242555345734322</v>
      </c>
      <c r="AF128" s="15">
        <v>0.68587984891930986</v>
      </c>
      <c r="AG128" s="15">
        <v>0.69948721383732027</v>
      </c>
      <c r="AH128" s="16">
        <v>0.70468720413561237</v>
      </c>
      <c r="AI128" s="16">
        <v>0.72619426343490512</v>
      </c>
      <c r="AJ128" s="16">
        <v>0.7583672970844566</v>
      </c>
      <c r="AK128" s="16">
        <v>0.80363655600727424</v>
      </c>
      <c r="AL128" s="16">
        <v>0.83898792409430711</v>
      </c>
      <c r="AM128" s="16">
        <v>0.86716503737780326</v>
      </c>
      <c r="AN128" s="16">
        <v>0.92754456584243816</v>
      </c>
      <c r="AO128" s="16">
        <v>0.89994249568717644</v>
      </c>
      <c r="AP128" s="16">
        <v>0.92869465209890734</v>
      </c>
      <c r="AQ128" s="16">
        <v>0.97872340425531912</v>
      </c>
      <c r="AR128" s="16">
        <v>1</v>
      </c>
      <c r="AS128" s="16">
        <v>1.015015</v>
      </c>
      <c r="AT128" s="16">
        <v>1.032788</v>
      </c>
      <c r="AU128" s="16">
        <v>1.026192</v>
      </c>
      <c r="AV128" s="16">
        <v>1.029118</v>
      </c>
      <c r="AW128" s="16">
        <v>1.054724</v>
      </c>
      <c r="AX128" s="16">
        <v>1.0707720000000001</v>
      </c>
      <c r="AY128" s="16">
        <v>1.0915520000000001</v>
      </c>
      <c r="AZ128" s="16">
        <v>1.1180209999999999</v>
      </c>
      <c r="BA128" s="16">
        <v>1.143187</v>
      </c>
      <c r="BB128" s="16">
        <v>1.1696420000000001</v>
      </c>
      <c r="BC128" s="16">
        <v>1.196107</v>
      </c>
      <c r="BD128" s="16">
        <v>1.221652</v>
      </c>
      <c r="BE128" s="16">
        <v>1.2464139999999999</v>
      </c>
      <c r="BF128" s="16">
        <v>1.2709760000000001</v>
      </c>
      <c r="BG128" s="16">
        <v>1.2961990000000001</v>
      </c>
    </row>
    <row r="129" spans="1:59" s="113" customFormat="1" x14ac:dyDescent="0.2">
      <c r="A129" s="117" t="s">
        <v>11</v>
      </c>
      <c r="B129" s="116"/>
      <c r="C129" s="116"/>
      <c r="D129" s="15">
        <v>0.18739733677433257</v>
      </c>
      <c r="E129" s="15">
        <v>0.19759794058910329</v>
      </c>
      <c r="F129" s="15">
        <v>0.23217792339082993</v>
      </c>
      <c r="G129" s="15">
        <v>0.2577704038377539</v>
      </c>
      <c r="H129" s="15">
        <v>0.27098878704717061</v>
      </c>
      <c r="I129" s="15">
        <v>0.28926177793968366</v>
      </c>
      <c r="J129" s="15">
        <v>0.31094455156363898</v>
      </c>
      <c r="K129" s="15">
        <v>0.34129537908363317</v>
      </c>
      <c r="L129" s="15">
        <v>0.38216734244683692</v>
      </c>
      <c r="M129" s="15">
        <v>0.41813862405214741</v>
      </c>
      <c r="N129" s="15">
        <v>0.44031609871793381</v>
      </c>
      <c r="O129" s="15">
        <v>0.44796800080367088</v>
      </c>
      <c r="P129" s="15">
        <v>0.46646261032124203</v>
      </c>
      <c r="Q129" s="15">
        <v>0.47787140318570803</v>
      </c>
      <c r="R129" s="15">
        <v>0.48376903138798605</v>
      </c>
      <c r="S129" s="15">
        <v>0.49294646697128552</v>
      </c>
      <c r="T129" s="15">
        <v>0.51585916076517702</v>
      </c>
      <c r="U129" s="15">
        <v>0.53770625487050194</v>
      </c>
      <c r="V129" s="15">
        <v>0.55668159299217923</v>
      </c>
      <c r="W129" s="15">
        <v>0.57252977585596343</v>
      </c>
      <c r="X129" s="15">
        <v>0.58042711174934991</v>
      </c>
      <c r="Y129" s="15">
        <v>0.58943327365626819</v>
      </c>
      <c r="Z129" s="15">
        <v>0.60256820459618676</v>
      </c>
      <c r="AA129" s="15">
        <v>0.62211477822518868</v>
      </c>
      <c r="AB129" s="15">
        <v>0.63271404937460829</v>
      </c>
      <c r="AC129" s="15">
        <v>0.64509381976569935</v>
      </c>
      <c r="AD129" s="15">
        <v>0.64855193375969233</v>
      </c>
      <c r="AE129" s="15">
        <v>0.65638593811204293</v>
      </c>
      <c r="AF129" s="15">
        <v>0.67673560752795703</v>
      </c>
      <c r="AG129" s="15">
        <v>0.6916875066991004</v>
      </c>
      <c r="AH129" s="16">
        <v>0.6974863002884214</v>
      </c>
      <c r="AI129" s="16">
        <v>0.71449600464270457</v>
      </c>
      <c r="AJ129" s="16">
        <v>0.7391167950223273</v>
      </c>
      <c r="AK129" s="16">
        <v>0.78087012494835739</v>
      </c>
      <c r="AL129" s="16">
        <v>0.8212420197330238</v>
      </c>
      <c r="AM129" s="16">
        <v>0.85258270458502616</v>
      </c>
      <c r="AN129" s="16">
        <v>0.91120139291932678</v>
      </c>
      <c r="AO129" s="16">
        <v>0.9077190946024376</v>
      </c>
      <c r="AP129" s="16">
        <v>0.93151479976784668</v>
      </c>
      <c r="AQ129" s="16">
        <v>0.97504352872896105</v>
      </c>
      <c r="AR129" s="16">
        <v>1</v>
      </c>
      <c r="AS129" s="16">
        <v>1.0185340000000001</v>
      </c>
      <c r="AT129" s="16">
        <v>1.039949</v>
      </c>
      <c r="AU129" s="16">
        <v>1.0270090000000001</v>
      </c>
      <c r="AV129" s="16">
        <v>1.0301419999999999</v>
      </c>
      <c r="AW129" s="16">
        <v>1.0581499999999999</v>
      </c>
      <c r="AX129" s="16">
        <v>1.0744959999999999</v>
      </c>
      <c r="AY129" s="16">
        <v>1.0966910000000001</v>
      </c>
      <c r="AZ129" s="16">
        <v>1.1243259999999999</v>
      </c>
      <c r="BA129" s="16">
        <v>1.150072</v>
      </c>
      <c r="BB129" s="16">
        <v>1.178628</v>
      </c>
      <c r="BC129" s="16">
        <v>1.2071270000000001</v>
      </c>
      <c r="BD129" s="16">
        <v>1.2346980000000001</v>
      </c>
      <c r="BE129" s="16">
        <v>1.260991</v>
      </c>
      <c r="BF129" s="16">
        <v>1.286886</v>
      </c>
      <c r="BG129" s="16">
        <v>1.313841</v>
      </c>
    </row>
    <row r="130" spans="1:59" s="113" customFormat="1" x14ac:dyDescent="0.2">
      <c r="A130" s="117" t="s">
        <v>12</v>
      </c>
      <c r="B130" s="116"/>
      <c r="C130" s="116"/>
      <c r="D130" s="16">
        <v>0.21199829835638229</v>
      </c>
      <c r="E130" s="16">
        <v>0.22442839617969854</v>
      </c>
      <c r="F130" s="16">
        <v>0.25667194182059011</v>
      </c>
      <c r="G130" s="16">
        <v>0.27825451999143685</v>
      </c>
      <c r="H130" s="16">
        <v>0.2979179982415972</v>
      </c>
      <c r="I130" s="16">
        <v>0.31319389521013469</v>
      </c>
      <c r="J130" s="16">
        <v>0.33483347751172227</v>
      </c>
      <c r="K130" s="16">
        <v>0.36755764821967613</v>
      </c>
      <c r="L130" s="16">
        <v>0.40419714834047465</v>
      </c>
      <c r="M130" s="16">
        <v>0.44368630853418856</v>
      </c>
      <c r="N130" s="16">
        <v>0.47192660238462159</v>
      </c>
      <c r="O130" s="16">
        <v>0.48339680682439068</v>
      </c>
      <c r="P130" s="16">
        <v>0.5043506794840924</v>
      </c>
      <c r="Q130" s="16">
        <v>0.51714684032176073</v>
      </c>
      <c r="R130" s="16">
        <v>0.52772504706236367</v>
      </c>
      <c r="S130" s="16">
        <v>0.541358827416068</v>
      </c>
      <c r="T130" s="16">
        <v>0.56730129329937462</v>
      </c>
      <c r="U130" s="16">
        <v>0.59278048752928159</v>
      </c>
      <c r="V130" s="16">
        <v>0.61123937205832268</v>
      </c>
      <c r="W130" s="16">
        <v>0.63254819291735087</v>
      </c>
      <c r="X130" s="16">
        <v>0.64137140673226434</v>
      </c>
      <c r="Y130" s="16">
        <v>0.64910042330645934</v>
      </c>
      <c r="Z130" s="16">
        <v>0.66283510911542654</v>
      </c>
      <c r="AA130" s="16">
        <v>0.69900783601565109</v>
      </c>
      <c r="AB130" s="16">
        <v>0.71015167615105834</v>
      </c>
      <c r="AC130" s="16">
        <v>0.7187748138162926</v>
      </c>
      <c r="AD130" s="16">
        <v>0.72547733414528548</v>
      </c>
      <c r="AE130" s="16">
        <v>0.73803966682859523</v>
      </c>
      <c r="AF130" s="16">
        <v>0.75757600639252731</v>
      </c>
      <c r="AG130" s="16">
        <v>0.77646835261722258</v>
      </c>
      <c r="AH130" s="16">
        <v>0.78668574178008344</v>
      </c>
      <c r="AI130" s="16">
        <v>0.80350260641982041</v>
      </c>
      <c r="AJ130" s="16">
        <v>0.81666604340382942</v>
      </c>
      <c r="AK130" s="16">
        <v>0.84113343934089158</v>
      </c>
      <c r="AL130" s="16">
        <v>0.86529826812059019</v>
      </c>
      <c r="AM130" s="16">
        <v>0.89095574085952534</v>
      </c>
      <c r="AN130" s="16">
        <v>0.92559332905708791</v>
      </c>
      <c r="AO130" s="16">
        <v>0.92751763951250799</v>
      </c>
      <c r="AP130" s="16">
        <v>0.9486850545221297</v>
      </c>
      <c r="AQ130" s="16">
        <v>0.97626683771648493</v>
      </c>
      <c r="AR130" s="16">
        <v>1</v>
      </c>
      <c r="AS130" s="16">
        <v>1.0237909999999999</v>
      </c>
      <c r="AT130" s="16">
        <v>1.0461879999999999</v>
      </c>
      <c r="AU130" s="16">
        <v>1.0451900000000001</v>
      </c>
      <c r="AV130" s="16">
        <v>1.05725</v>
      </c>
      <c r="AW130" s="16">
        <v>1.069536</v>
      </c>
      <c r="AX130" s="16">
        <v>1.091094</v>
      </c>
      <c r="AY130" s="16">
        <v>1.116034</v>
      </c>
      <c r="AZ130" s="16">
        <v>1.1432880000000001</v>
      </c>
      <c r="BA130" s="16">
        <v>1.169211</v>
      </c>
      <c r="BB130" s="16">
        <v>1.1964349999999999</v>
      </c>
      <c r="BC130" s="16">
        <v>1.2229719999999999</v>
      </c>
      <c r="BD130" s="16">
        <v>1.249339</v>
      </c>
      <c r="BE130" s="16">
        <v>1.27522</v>
      </c>
      <c r="BF130" s="16">
        <v>1.3015669999999999</v>
      </c>
      <c r="BG130" s="16">
        <v>1.328201</v>
      </c>
    </row>
    <row r="131" spans="1:59" s="113" customFormat="1" x14ac:dyDescent="0.2">
      <c r="A131" s="117" t="s">
        <v>13</v>
      </c>
      <c r="B131" s="116"/>
      <c r="C131" s="116"/>
      <c r="D131" s="16">
        <v>0.21160485941227414</v>
      </c>
      <c r="E131" s="16">
        <v>0.22308252288694702</v>
      </c>
      <c r="F131" s="16">
        <v>0.25865817384373829</v>
      </c>
      <c r="G131" s="16">
        <v>0.28020803100433023</v>
      </c>
      <c r="H131" s="16">
        <v>0.29917572111962615</v>
      </c>
      <c r="I131" s="16">
        <v>0.30991454486551401</v>
      </c>
      <c r="J131" s="16">
        <v>0.32656176449057633</v>
      </c>
      <c r="K131" s="16">
        <v>0.35808757444180689</v>
      </c>
      <c r="L131" s="16">
        <v>0.39105032413255453</v>
      </c>
      <c r="M131" s="16">
        <v>0.42938689826364485</v>
      </c>
      <c r="N131" s="16">
        <v>0.45934660699376945</v>
      </c>
      <c r="O131" s="16">
        <v>0.47351806390485979</v>
      </c>
      <c r="P131" s="16">
        <v>0.49544145571292836</v>
      </c>
      <c r="Q131" s="16">
        <v>0.50969145043074759</v>
      </c>
      <c r="R131" s="16">
        <v>0.5175460660553427</v>
      </c>
      <c r="S131" s="16">
        <v>0.52794135857185354</v>
      </c>
      <c r="T131" s="16">
        <v>0.55499192121919005</v>
      </c>
      <c r="U131" s="16">
        <v>0.58004285770493769</v>
      </c>
      <c r="V131" s="16">
        <v>0.59624318012062305</v>
      </c>
      <c r="W131" s="16">
        <v>0.61727657438123051</v>
      </c>
      <c r="X131" s="16">
        <v>0.62312459152743305</v>
      </c>
      <c r="Y131" s="16">
        <v>0.63163950017453585</v>
      </c>
      <c r="Z131" s="16">
        <v>0.64516560264619938</v>
      </c>
      <c r="AA131" s="16">
        <v>0.68951313765877253</v>
      </c>
      <c r="AB131" s="16">
        <v>0.70088391622051704</v>
      </c>
      <c r="AC131" s="16">
        <v>0.70852971858829916</v>
      </c>
      <c r="AD131" s="16">
        <v>0.71589245807256707</v>
      </c>
      <c r="AE131" s="16">
        <v>0.72416006403056077</v>
      </c>
      <c r="AF131" s="16">
        <v>0.74120979004448606</v>
      </c>
      <c r="AG131" s="16">
        <v>0.75911943533303428</v>
      </c>
      <c r="AH131" s="16">
        <v>0.77012473413467297</v>
      </c>
      <c r="AI131" s="16">
        <v>0.78882650651957631</v>
      </c>
      <c r="AJ131" s="16">
        <v>0.80234435407283489</v>
      </c>
      <c r="AK131" s="16">
        <v>0.82941558465412457</v>
      </c>
      <c r="AL131" s="16">
        <v>0.85420560747663554</v>
      </c>
      <c r="AM131" s="16">
        <v>0.88037383177570094</v>
      </c>
      <c r="AN131" s="16">
        <v>0.91900311526479761</v>
      </c>
      <c r="AO131" s="16">
        <v>0.93208722741433025</v>
      </c>
      <c r="AP131" s="16">
        <v>0.95015576323987538</v>
      </c>
      <c r="AQ131" s="16">
        <v>0.97943925233644868</v>
      </c>
      <c r="AR131" s="16">
        <v>1</v>
      </c>
      <c r="AS131" s="16">
        <v>1.012696</v>
      </c>
      <c r="AT131" s="16">
        <v>1.0261260000000001</v>
      </c>
      <c r="AU131" s="16">
        <v>1.019746</v>
      </c>
      <c r="AV131" s="16">
        <v>1.025333</v>
      </c>
      <c r="AW131" s="16">
        <v>1.0335430000000001</v>
      </c>
      <c r="AX131" s="16">
        <v>1.0483229999999999</v>
      </c>
      <c r="AY131" s="16">
        <v>1.066573</v>
      </c>
      <c r="AZ131" s="16">
        <v>1.08727</v>
      </c>
      <c r="BA131" s="16">
        <v>1.1073649999999999</v>
      </c>
      <c r="BB131" s="16">
        <v>1.127399</v>
      </c>
      <c r="BC131" s="16">
        <v>1.1466019999999999</v>
      </c>
      <c r="BD131" s="16">
        <v>1.1658839999999999</v>
      </c>
      <c r="BE131" s="16">
        <v>1.1850579999999999</v>
      </c>
      <c r="BF131" s="16">
        <v>1.205101</v>
      </c>
      <c r="BG131" s="16">
        <v>1.2256199999999999</v>
      </c>
    </row>
    <row r="132" spans="1:59" s="113" customFormat="1" x14ac:dyDescent="0.2">
      <c r="A132" s="117" t="s">
        <v>72</v>
      </c>
      <c r="B132" s="118"/>
      <c r="C132" s="116"/>
      <c r="D132" s="16">
        <v>0.20444406542396462</v>
      </c>
      <c r="E132" s="16">
        <v>0.21221363223334039</v>
      </c>
      <c r="F132" s="16">
        <v>0.22535648745437212</v>
      </c>
      <c r="G132" s="16">
        <v>0.23154549987387132</v>
      </c>
      <c r="H132" s="16">
        <v>0.23599440884275655</v>
      </c>
      <c r="I132" s="16">
        <v>0.24834337841956192</v>
      </c>
      <c r="J132" s="16">
        <v>0.25665714228402853</v>
      </c>
      <c r="K132" s="16">
        <v>0.2735961453070283</v>
      </c>
      <c r="L132" s="16">
        <v>0.29616170018926863</v>
      </c>
      <c r="M132" s="16">
        <v>0.32199501148548626</v>
      </c>
      <c r="N132" s="16">
        <v>0.35427734020702339</v>
      </c>
      <c r="O132" s="16">
        <v>0.36765419286515616</v>
      </c>
      <c r="P132" s="16">
        <v>0.38745907033538174</v>
      </c>
      <c r="Q132" s="16">
        <v>0.40636276652261288</v>
      </c>
      <c r="R132" s="16">
        <v>0.42372769110114539</v>
      </c>
      <c r="S132" s="16">
        <v>0.4420330706342675</v>
      </c>
      <c r="T132" s="16">
        <v>0.46451675649039209</v>
      </c>
      <c r="U132" s="16">
        <v>0.48672517366411089</v>
      </c>
      <c r="V132" s="16">
        <v>0.51136687541222825</v>
      </c>
      <c r="W132" s="16">
        <v>0.53516266705560633</v>
      </c>
      <c r="X132" s="16">
        <v>0.55316078313041528</v>
      </c>
      <c r="Y132" s="16">
        <v>0.56963350286302028</v>
      </c>
      <c r="Z132" s="16">
        <v>0.58775881355362181</v>
      </c>
      <c r="AA132" s="16">
        <v>0.60744027299716785</v>
      </c>
      <c r="AB132" s="16">
        <v>0.62216704349981722</v>
      </c>
      <c r="AC132" s="16">
        <v>0.63862726971225103</v>
      </c>
      <c r="AD132" s="16">
        <v>0.65540156723915766</v>
      </c>
      <c r="AE132" s="16">
        <v>0.67280402577041998</v>
      </c>
      <c r="AF132" s="16">
        <v>0.69718382699174231</v>
      </c>
      <c r="AG132" s="16">
        <v>0.72074591068773097</v>
      </c>
      <c r="AH132" s="16">
        <v>0.74252895321488177</v>
      </c>
      <c r="AI132" s="16">
        <v>0.76707116198918368</v>
      </c>
      <c r="AJ132" s="16">
        <v>0.79286496117869409</v>
      </c>
      <c r="AK132" s="16">
        <v>0.82111529008001549</v>
      </c>
      <c r="AL132" s="16">
        <v>0.84988752396422107</v>
      </c>
      <c r="AM132" s="16">
        <v>0.88142631879883093</v>
      </c>
      <c r="AN132" s="16">
        <v>0.91888888888888876</v>
      </c>
      <c r="AO132" s="16">
        <v>0.93222222222222206</v>
      </c>
      <c r="AP132" s="16">
        <v>0.95333333333333325</v>
      </c>
      <c r="AQ132" s="16">
        <v>0.97777777777777763</v>
      </c>
      <c r="AR132" s="16">
        <v>1</v>
      </c>
      <c r="AS132" s="16">
        <v>1.016224</v>
      </c>
      <c r="AT132" s="16">
        <v>1.030834</v>
      </c>
      <c r="AU132" s="16">
        <v>1.047838</v>
      </c>
      <c r="AV132" s="16">
        <v>1.06115</v>
      </c>
      <c r="AW132" s="16">
        <v>1.080422</v>
      </c>
      <c r="AX132" s="16">
        <v>1.104301</v>
      </c>
      <c r="AY132" s="16">
        <v>1.129176</v>
      </c>
      <c r="AZ132" s="16">
        <v>1.1552020000000001</v>
      </c>
      <c r="BA132" s="16">
        <v>1.1813279999999999</v>
      </c>
      <c r="BB132" s="16">
        <v>1.2074750000000001</v>
      </c>
      <c r="BC132" s="16">
        <v>1.2332270000000001</v>
      </c>
      <c r="BD132" s="16">
        <v>1.2596149999999999</v>
      </c>
      <c r="BE132" s="16">
        <v>1.286897</v>
      </c>
      <c r="BF132" s="16">
        <v>1.314756</v>
      </c>
      <c r="BG132" s="16">
        <v>1.3430420000000001</v>
      </c>
    </row>
    <row r="133" spans="1:59" x14ac:dyDescent="0.2">
      <c r="A133" s="11" t="s">
        <v>22</v>
      </c>
      <c r="B133" s="24"/>
      <c r="C133" s="24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Z133" s="18"/>
      <c r="BA133" s="18"/>
      <c r="BB133" s="18"/>
      <c r="BC133" s="18"/>
      <c r="BD133" s="18"/>
      <c r="BE133" s="18"/>
      <c r="BF133" s="18"/>
      <c r="BG133" s="18"/>
    </row>
    <row r="134" spans="1:59" s="12" customFormat="1" x14ac:dyDescent="0.2">
      <c r="A134" s="59" t="s">
        <v>23</v>
      </c>
      <c r="B134" s="2" t="s">
        <v>27</v>
      </c>
      <c r="C134" s="2"/>
      <c r="D134" s="35">
        <v>96</v>
      </c>
      <c r="E134" s="35">
        <v>100</v>
      </c>
      <c r="F134" s="35">
        <v>117</v>
      </c>
      <c r="G134" s="35">
        <v>138</v>
      </c>
      <c r="H134" s="35">
        <v>150</v>
      </c>
      <c r="I134" s="35">
        <v>161</v>
      </c>
      <c r="J134" s="35">
        <v>174</v>
      </c>
      <c r="K134" s="35">
        <v>192</v>
      </c>
      <c r="L134" s="35">
        <v>212</v>
      </c>
      <c r="M134" s="35">
        <v>233</v>
      </c>
      <c r="N134" s="35">
        <v>247</v>
      </c>
      <c r="O134" s="35">
        <v>255</v>
      </c>
      <c r="P134" s="35">
        <v>264</v>
      </c>
      <c r="Q134" s="35">
        <v>269</v>
      </c>
      <c r="R134" s="35">
        <v>270</v>
      </c>
      <c r="S134" s="35">
        <v>277</v>
      </c>
      <c r="T134" s="35">
        <v>294.5</v>
      </c>
      <c r="U134" s="35">
        <v>305</v>
      </c>
      <c r="V134" s="35">
        <v>314</v>
      </c>
      <c r="W134" s="35">
        <v>320.5</v>
      </c>
      <c r="X134" s="35">
        <v>326</v>
      </c>
      <c r="Y134" s="35">
        <v>339</v>
      </c>
      <c r="Z134" s="35">
        <v>351</v>
      </c>
      <c r="AA134" s="35">
        <v>362.75</v>
      </c>
      <c r="AB134" s="35">
        <v>369.5</v>
      </c>
      <c r="AC134" s="35">
        <v>378.5</v>
      </c>
      <c r="AD134" s="35">
        <v>385</v>
      </c>
      <c r="AE134" s="35">
        <v>391.75</v>
      </c>
      <c r="AF134" s="35">
        <v>411</v>
      </c>
      <c r="AG134" s="35">
        <v>418.75</v>
      </c>
      <c r="AH134" s="35">
        <v>434.25</v>
      </c>
      <c r="AI134" s="35">
        <v>444</v>
      </c>
      <c r="AJ134" s="35">
        <v>461.25</v>
      </c>
      <c r="AK134" s="35">
        <v>486.25</v>
      </c>
      <c r="AL134" s="35">
        <v>508.5</v>
      </c>
      <c r="AM134" s="21">
        <v>534.29999999999995</v>
      </c>
      <c r="AN134" s="21" t="s">
        <v>0</v>
      </c>
      <c r="AO134" s="21">
        <v>568</v>
      </c>
      <c r="AP134" s="21">
        <v>593</v>
      </c>
      <c r="AQ134" s="21">
        <v>614.5</v>
      </c>
      <c r="AR134" s="21">
        <v>635</v>
      </c>
      <c r="AS134" s="21">
        <v>643.75</v>
      </c>
      <c r="AT134" s="21">
        <v>653</v>
      </c>
      <c r="AU134" s="21">
        <v>682.75</v>
      </c>
      <c r="AV134" s="21">
        <v>702.5847</v>
      </c>
      <c r="AW134" s="21">
        <v>720.83</v>
      </c>
      <c r="AX134" s="21">
        <v>741.10530000000006</v>
      </c>
      <c r="AY134" s="21">
        <v>757.42150000000004</v>
      </c>
      <c r="AZ134" s="21">
        <v>773.74580000000003</v>
      </c>
      <c r="BA134" s="21">
        <v>790.00149999999996</v>
      </c>
      <c r="BB134" s="21">
        <v>807.74630000000002</v>
      </c>
      <c r="BC134" s="21">
        <v>825.9751</v>
      </c>
      <c r="BD134" s="21">
        <v>843.95079999999996</v>
      </c>
      <c r="BE134" s="21">
        <v>863.06389999999999</v>
      </c>
      <c r="BF134" s="21">
        <v>883.02549999999997</v>
      </c>
      <c r="BG134" s="21">
        <v>901.72519999999997</v>
      </c>
    </row>
    <row r="135" spans="1:59" s="12" customFormat="1" x14ac:dyDescent="0.2">
      <c r="A135" s="59" t="s">
        <v>24</v>
      </c>
      <c r="B135" s="2" t="s">
        <v>28</v>
      </c>
      <c r="C135" s="2"/>
      <c r="D135" s="35">
        <v>97</v>
      </c>
      <c r="E135" s="35">
        <v>100</v>
      </c>
      <c r="F135" s="35">
        <v>110</v>
      </c>
      <c r="G135" s="35">
        <v>133</v>
      </c>
      <c r="H135" s="35">
        <v>147</v>
      </c>
      <c r="I135" s="35">
        <v>160</v>
      </c>
      <c r="J135" s="35">
        <v>169</v>
      </c>
      <c r="K135" s="35">
        <v>184</v>
      </c>
      <c r="L135" s="35">
        <v>199</v>
      </c>
      <c r="M135" s="35">
        <v>218</v>
      </c>
      <c r="N135" s="35">
        <v>235</v>
      </c>
      <c r="O135" s="35">
        <v>241</v>
      </c>
      <c r="P135" s="35">
        <v>244</v>
      </c>
      <c r="Q135" s="35">
        <v>246</v>
      </c>
      <c r="R135" s="35">
        <v>249</v>
      </c>
      <c r="S135" s="35">
        <v>265</v>
      </c>
      <c r="T135" s="35">
        <v>302</v>
      </c>
      <c r="U135" s="35">
        <v>323</v>
      </c>
      <c r="V135" s="35">
        <v>330</v>
      </c>
      <c r="W135" s="35">
        <v>335.75</v>
      </c>
      <c r="X135" s="35">
        <v>342.75</v>
      </c>
      <c r="Y135" s="35">
        <v>349.25</v>
      </c>
      <c r="Z135" s="35">
        <v>345</v>
      </c>
      <c r="AA135" s="35">
        <v>350.75</v>
      </c>
      <c r="AB135" s="35">
        <v>362</v>
      </c>
      <c r="AC135" s="35">
        <v>368</v>
      </c>
      <c r="AD135" s="35">
        <v>378.5</v>
      </c>
      <c r="AE135" s="35">
        <v>390.75</v>
      </c>
      <c r="AF135" s="35">
        <v>416.25</v>
      </c>
      <c r="AG135" s="35">
        <v>410</v>
      </c>
      <c r="AH135" s="35">
        <v>419</v>
      </c>
      <c r="AI135" s="35">
        <v>426.75</v>
      </c>
      <c r="AJ135" s="35">
        <v>429.75</v>
      </c>
      <c r="AK135" s="35">
        <v>438.5</v>
      </c>
      <c r="AL135" s="35">
        <v>467.8</v>
      </c>
      <c r="AM135" s="21">
        <v>527.79999999999995</v>
      </c>
      <c r="AN135" s="21" t="s">
        <v>1</v>
      </c>
      <c r="AO135" s="21">
        <v>627</v>
      </c>
      <c r="AP135" s="21">
        <v>657.8</v>
      </c>
      <c r="AQ135" s="21">
        <v>681.3</v>
      </c>
      <c r="AR135" s="21">
        <v>731.8</v>
      </c>
      <c r="AS135" s="21">
        <v>754.5</v>
      </c>
      <c r="AT135" s="21">
        <v>780</v>
      </c>
      <c r="AU135" s="21">
        <v>803.5</v>
      </c>
      <c r="AV135" s="21">
        <v>832.89459999999997</v>
      </c>
      <c r="AW135" s="21">
        <v>863.04750000000001</v>
      </c>
      <c r="AX135" s="21">
        <v>884.83010000000002</v>
      </c>
      <c r="AY135" s="21">
        <v>906.87969999999996</v>
      </c>
      <c r="AZ135" s="21">
        <v>930.50160000000005</v>
      </c>
      <c r="BA135" s="21">
        <v>953.74620000000004</v>
      </c>
      <c r="BB135" s="21">
        <v>976.32979999999998</v>
      </c>
      <c r="BC135" s="21">
        <v>997.70219999999995</v>
      </c>
      <c r="BD135" s="21">
        <v>1018.658</v>
      </c>
      <c r="BE135" s="21">
        <v>1039.52</v>
      </c>
      <c r="BF135" s="21">
        <v>1060.404</v>
      </c>
      <c r="BG135" s="21">
        <v>1080.8409999999999</v>
      </c>
    </row>
    <row r="136" spans="1:59" s="12" customFormat="1" x14ac:dyDescent="0.2">
      <c r="A136" s="59" t="s">
        <v>55</v>
      </c>
      <c r="B136" s="2" t="s">
        <v>54</v>
      </c>
      <c r="C136" s="2"/>
      <c r="D136" s="35">
        <v>93</v>
      </c>
      <c r="E136" s="35">
        <v>100</v>
      </c>
      <c r="F136" s="35">
        <v>123</v>
      </c>
      <c r="G136" s="35">
        <v>145</v>
      </c>
      <c r="H136" s="35">
        <v>158</v>
      </c>
      <c r="I136" s="35">
        <v>170</v>
      </c>
      <c r="J136" s="35">
        <v>175</v>
      </c>
      <c r="K136" s="35">
        <v>190</v>
      </c>
      <c r="L136" s="35">
        <v>213</v>
      </c>
      <c r="M136" s="35">
        <v>231</v>
      </c>
      <c r="N136" s="35">
        <v>244</v>
      </c>
      <c r="O136" s="35">
        <v>251</v>
      </c>
      <c r="P136" s="35">
        <v>252</v>
      </c>
      <c r="Q136" s="35">
        <v>253</v>
      </c>
      <c r="R136" s="35">
        <v>255</v>
      </c>
      <c r="S136" s="35">
        <v>257</v>
      </c>
      <c r="T136" s="35">
        <v>281.25</v>
      </c>
      <c r="U136" s="35">
        <v>295</v>
      </c>
      <c r="V136" s="35">
        <v>304.25</v>
      </c>
      <c r="W136" s="35">
        <v>308.5</v>
      </c>
      <c r="X136" s="35">
        <v>311</v>
      </c>
      <c r="Y136" s="35">
        <v>322.75</v>
      </c>
      <c r="Z136" s="35">
        <v>336.75</v>
      </c>
      <c r="AA136" s="35">
        <v>352.5</v>
      </c>
      <c r="AB136" s="35">
        <v>358.5</v>
      </c>
      <c r="AC136" s="35">
        <v>365.25</v>
      </c>
      <c r="AD136" s="35">
        <v>374.75</v>
      </c>
      <c r="AE136" s="35">
        <v>371.75</v>
      </c>
      <c r="AF136" s="35">
        <v>390.25</v>
      </c>
      <c r="AG136" s="35">
        <v>402.75</v>
      </c>
      <c r="AH136" s="35">
        <v>412</v>
      </c>
      <c r="AI136" s="35">
        <v>416.25</v>
      </c>
      <c r="AJ136" s="35">
        <v>446.75</v>
      </c>
      <c r="AK136" s="35">
        <v>481</v>
      </c>
      <c r="AL136" s="35">
        <v>521.79999999999995</v>
      </c>
      <c r="AM136" s="21">
        <v>563.5</v>
      </c>
      <c r="AN136" s="21" t="s">
        <v>2</v>
      </c>
      <c r="AO136" s="21">
        <v>595.29999999999995</v>
      </c>
      <c r="AP136" s="21">
        <v>614.5</v>
      </c>
      <c r="AQ136" s="21">
        <v>634</v>
      </c>
      <c r="AR136" s="21">
        <v>641.79999999999995</v>
      </c>
      <c r="AS136" s="21">
        <v>654</v>
      </c>
      <c r="AT136" s="21">
        <v>665.5</v>
      </c>
      <c r="AU136" s="21">
        <v>679.25</v>
      </c>
      <c r="AV136" s="21">
        <v>693.56290000000001</v>
      </c>
      <c r="AW136" s="21">
        <v>711.45079999999996</v>
      </c>
      <c r="AX136" s="21">
        <v>726.54280000000006</v>
      </c>
      <c r="AY136" s="21">
        <v>742.50630000000001</v>
      </c>
      <c r="AZ136" s="21">
        <v>761.24590000000001</v>
      </c>
      <c r="BA136" s="21">
        <v>779.81709999999998</v>
      </c>
      <c r="BB136" s="21">
        <v>798.42190000000005</v>
      </c>
      <c r="BC136" s="21">
        <v>817.96680000000003</v>
      </c>
      <c r="BD136" s="21">
        <v>837.16060000000004</v>
      </c>
      <c r="BE136" s="21">
        <v>857.32010000000002</v>
      </c>
      <c r="BF136" s="21">
        <v>877.64329999999995</v>
      </c>
      <c r="BG136" s="21">
        <v>895.93470000000002</v>
      </c>
    </row>
    <row r="137" spans="1:59" s="12" customFormat="1" x14ac:dyDescent="0.2">
      <c r="A137" s="28" t="s">
        <v>25</v>
      </c>
      <c r="B137" s="153" t="s">
        <v>29</v>
      </c>
      <c r="C137" s="153"/>
      <c r="D137" s="35">
        <v>93</v>
      </c>
      <c r="E137" s="35">
        <v>100</v>
      </c>
      <c r="F137" s="35">
        <v>120</v>
      </c>
      <c r="G137" s="35">
        <v>139</v>
      </c>
      <c r="H137" s="35">
        <v>150</v>
      </c>
      <c r="I137" s="35">
        <v>162</v>
      </c>
      <c r="J137" s="35">
        <v>172</v>
      </c>
      <c r="K137" s="35">
        <v>190</v>
      </c>
      <c r="L137" s="35">
        <v>208</v>
      </c>
      <c r="M137" s="35">
        <v>229</v>
      </c>
      <c r="N137" s="35">
        <v>246</v>
      </c>
      <c r="O137" s="35">
        <v>253</v>
      </c>
      <c r="P137" s="35">
        <v>254</v>
      </c>
      <c r="Q137" s="35">
        <v>250</v>
      </c>
      <c r="R137" s="35">
        <v>251</v>
      </c>
      <c r="S137" s="35">
        <v>253</v>
      </c>
      <c r="T137" s="35">
        <v>266.75</v>
      </c>
      <c r="U137" s="35">
        <v>279.5</v>
      </c>
      <c r="V137" s="35">
        <v>286.75</v>
      </c>
      <c r="W137" s="35">
        <v>292</v>
      </c>
      <c r="X137" s="35">
        <v>295.25</v>
      </c>
      <c r="Y137" s="35">
        <v>303</v>
      </c>
      <c r="Z137" s="35">
        <v>310.75</v>
      </c>
      <c r="AA137" s="35">
        <v>322</v>
      </c>
      <c r="AB137" s="35">
        <v>325.25</v>
      </c>
      <c r="AC137" s="35">
        <v>328.75</v>
      </c>
      <c r="AD137" s="35">
        <v>336.25</v>
      </c>
      <c r="AE137" s="35">
        <v>337.25</v>
      </c>
      <c r="AF137" s="35">
        <v>345</v>
      </c>
      <c r="AG137" s="35">
        <v>354.5</v>
      </c>
      <c r="AH137" s="35">
        <v>370</v>
      </c>
      <c r="AI137" s="35">
        <v>378.75</v>
      </c>
      <c r="AJ137" s="36">
        <v>400.5</v>
      </c>
      <c r="AK137" s="36">
        <v>429.75</v>
      </c>
      <c r="AL137" s="36">
        <v>474.8</v>
      </c>
      <c r="AM137" s="21">
        <v>523.79999999999995</v>
      </c>
      <c r="AN137" s="21" t="s">
        <v>3</v>
      </c>
      <c r="AO137" s="21">
        <v>585.5</v>
      </c>
      <c r="AP137" s="21">
        <v>609.79999999999995</v>
      </c>
      <c r="AQ137" s="21">
        <v>636</v>
      </c>
      <c r="AR137" s="21">
        <v>658</v>
      </c>
      <c r="AS137" s="21">
        <v>681.75</v>
      </c>
      <c r="AT137" s="21">
        <v>702.75</v>
      </c>
      <c r="AU137" s="21">
        <v>719.75</v>
      </c>
      <c r="AV137" s="21">
        <v>729.76110000000006</v>
      </c>
      <c r="AW137" s="21">
        <v>744.322</v>
      </c>
      <c r="AX137" s="21">
        <v>762.32590000000005</v>
      </c>
      <c r="AY137" s="21">
        <v>784.20590000000004</v>
      </c>
      <c r="AZ137" s="21">
        <v>807.69659999999999</v>
      </c>
      <c r="BA137" s="21">
        <v>832.16669999999999</v>
      </c>
      <c r="BB137" s="21">
        <v>857.34580000000005</v>
      </c>
      <c r="BC137" s="21">
        <v>883.18190000000004</v>
      </c>
      <c r="BD137" s="21">
        <v>909.5077</v>
      </c>
      <c r="BE137" s="21">
        <v>937.0299</v>
      </c>
      <c r="BF137" s="21">
        <v>965.20860000000005</v>
      </c>
      <c r="BG137" s="21">
        <v>992.44410000000005</v>
      </c>
    </row>
    <row r="138" spans="1:59" s="12" customFormat="1" x14ac:dyDescent="0.2">
      <c r="A138" s="28" t="s">
        <v>26</v>
      </c>
      <c r="B138" s="154" t="s">
        <v>30</v>
      </c>
      <c r="C138" s="154"/>
      <c r="D138" s="35">
        <v>96</v>
      </c>
      <c r="E138" s="35">
        <v>100</v>
      </c>
      <c r="F138" s="35">
        <v>114</v>
      </c>
      <c r="G138" s="35">
        <v>134</v>
      </c>
      <c r="H138" s="35">
        <v>146</v>
      </c>
      <c r="I138" s="35">
        <v>156</v>
      </c>
      <c r="J138" s="35">
        <v>171</v>
      </c>
      <c r="K138" s="35">
        <v>184</v>
      </c>
      <c r="L138" s="35">
        <v>202</v>
      </c>
      <c r="M138" s="35">
        <v>227</v>
      </c>
      <c r="N138" s="35">
        <v>247</v>
      </c>
      <c r="O138" s="35">
        <v>254</v>
      </c>
      <c r="P138" s="35">
        <v>264</v>
      </c>
      <c r="Q138" s="35">
        <v>266</v>
      </c>
      <c r="R138" s="35">
        <v>259</v>
      </c>
      <c r="S138" s="35">
        <v>266</v>
      </c>
      <c r="T138" s="35">
        <v>281.75</v>
      </c>
      <c r="U138" s="35">
        <v>294.25</v>
      </c>
      <c r="V138" s="35">
        <v>298.25</v>
      </c>
      <c r="W138" s="35">
        <v>306.5</v>
      </c>
      <c r="X138" s="35">
        <v>310</v>
      </c>
      <c r="Y138" s="35">
        <v>318.75</v>
      </c>
      <c r="Z138" s="35">
        <v>336.75</v>
      </c>
      <c r="AA138" s="35">
        <v>348</v>
      </c>
      <c r="AB138" s="35">
        <v>351</v>
      </c>
      <c r="AC138" s="35">
        <v>359</v>
      </c>
      <c r="AD138" s="35">
        <v>363.5</v>
      </c>
      <c r="AE138" s="35">
        <v>372</v>
      </c>
      <c r="AF138" s="35">
        <v>385.5</v>
      </c>
      <c r="AG138" s="35">
        <v>390.75</v>
      </c>
      <c r="AH138" s="35">
        <v>398.75</v>
      </c>
      <c r="AI138" s="35">
        <v>412</v>
      </c>
      <c r="AJ138" s="36">
        <v>474.5</v>
      </c>
      <c r="AK138" s="36">
        <v>556.75</v>
      </c>
      <c r="AL138" s="36">
        <v>579.5</v>
      </c>
      <c r="AM138" s="21">
        <v>568.5</v>
      </c>
      <c r="AN138" s="21">
        <v>640</v>
      </c>
      <c r="AO138" s="21">
        <v>633.29999999999995</v>
      </c>
      <c r="AP138" s="21">
        <v>660.5</v>
      </c>
      <c r="AQ138" s="21">
        <v>723</v>
      </c>
      <c r="AR138" s="21">
        <v>780.3</v>
      </c>
      <c r="AS138" s="21">
        <v>775.75</v>
      </c>
      <c r="AT138" s="21">
        <v>784.25</v>
      </c>
      <c r="AU138" s="21">
        <v>773.25</v>
      </c>
      <c r="AV138" s="21">
        <v>767.44320000000005</v>
      </c>
      <c r="AW138" s="21">
        <v>795.24239999999998</v>
      </c>
      <c r="AX138" s="21">
        <v>820.9212</v>
      </c>
      <c r="AY138" s="21">
        <v>845.31889999999999</v>
      </c>
      <c r="AZ138" s="21">
        <v>868.70219999999995</v>
      </c>
      <c r="BA138" s="21">
        <v>889.27840000000003</v>
      </c>
      <c r="BB138" s="21">
        <v>911.53250000000003</v>
      </c>
      <c r="BC138" s="21">
        <v>935.63329999999996</v>
      </c>
      <c r="BD138" s="21">
        <v>960.99260000000004</v>
      </c>
      <c r="BE138" s="21">
        <v>988.31010000000003</v>
      </c>
      <c r="BF138" s="21">
        <v>1016.607</v>
      </c>
      <c r="BG138" s="21">
        <v>1043.3109999999999</v>
      </c>
    </row>
    <row r="139" spans="1:59" x14ac:dyDescent="0.2">
      <c r="AT139" s="19"/>
      <c r="AU139" s="19"/>
      <c r="AV139" s="19"/>
      <c r="AW139" s="19"/>
      <c r="AX139" s="19"/>
      <c r="AY139" s="19"/>
      <c r="AZ139" s="19"/>
      <c r="BA139" s="114"/>
      <c r="BB139" s="115"/>
      <c r="BC139" s="114"/>
      <c r="BD139" s="114"/>
    </row>
    <row r="140" spans="1:59" x14ac:dyDescent="0.2">
      <c r="AN140" s="71"/>
      <c r="AO140" s="71"/>
      <c r="AP140" s="71"/>
      <c r="AQ140" s="71"/>
      <c r="AR140" s="42"/>
      <c r="AS140" s="103"/>
      <c r="AT140" s="71"/>
      <c r="AU140" s="71"/>
      <c r="AV140" s="71"/>
      <c r="AW140" s="71"/>
      <c r="AX140" s="68"/>
      <c r="AY140" s="69"/>
      <c r="AZ140" s="69"/>
    </row>
    <row r="141" spans="1:59" x14ac:dyDescent="0.2">
      <c r="A141" s="59"/>
      <c r="AN141" s="70"/>
      <c r="AO141" s="67"/>
      <c r="AP141" s="67"/>
      <c r="AQ141" s="67"/>
      <c r="AR141" s="67"/>
      <c r="AS141" s="104"/>
      <c r="AT141" s="67"/>
      <c r="AU141" s="67"/>
      <c r="AV141" s="67"/>
      <c r="AW141" s="67"/>
      <c r="AX141" s="67"/>
      <c r="AY141" s="67"/>
      <c r="AZ141" s="67"/>
    </row>
    <row r="142" spans="1:59" x14ac:dyDescent="0.2">
      <c r="A142" s="59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B142" s="7"/>
    </row>
    <row r="143" spans="1:59" x14ac:dyDescent="0.2">
      <c r="A143" s="59"/>
      <c r="AN143" s="70"/>
      <c r="AO143" s="67"/>
      <c r="AP143" s="67"/>
      <c r="AQ143" s="67"/>
      <c r="AR143" s="67"/>
      <c r="AS143" s="104"/>
      <c r="AT143" s="67"/>
      <c r="AU143" s="67"/>
      <c r="AV143" s="67"/>
      <c r="AW143" s="67"/>
      <c r="AX143" s="67"/>
      <c r="AY143" s="67"/>
      <c r="AZ143" s="67"/>
    </row>
    <row r="144" spans="1:59" x14ac:dyDescent="0.2">
      <c r="A144" s="28"/>
      <c r="AN144" s="70"/>
      <c r="AO144" s="67"/>
      <c r="AP144" s="67"/>
      <c r="AQ144" s="67"/>
      <c r="AR144" s="67"/>
      <c r="AS144" s="104"/>
      <c r="AT144" s="67"/>
      <c r="AU144" s="67"/>
      <c r="AV144" s="67"/>
      <c r="AW144" s="67"/>
      <c r="AX144" s="67"/>
      <c r="AY144" s="67"/>
      <c r="AZ144" s="67"/>
    </row>
    <row r="145" spans="37:54" x14ac:dyDescent="0.2"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B145" s="7"/>
    </row>
  </sheetData>
  <mergeCells count="10">
    <mergeCell ref="B137:C137"/>
    <mergeCell ref="B138:C138"/>
    <mergeCell ref="B104:C104"/>
    <mergeCell ref="B105:C105"/>
    <mergeCell ref="A59:AY59"/>
    <mergeCell ref="A61:AY61"/>
    <mergeCell ref="A63:AY63"/>
    <mergeCell ref="A65:AY65"/>
    <mergeCell ref="A67:AY67"/>
    <mergeCell ref="A69:AY69"/>
  </mergeCells>
  <phoneticPr fontId="3" type="noConversion"/>
  <hyperlinks>
    <hyperlink ref="A134" r:id="rId1"/>
    <hyperlink ref="A135" r:id="rId2"/>
    <hyperlink ref="A101" r:id="rId3"/>
    <hyperlink ref="A102" r:id="rId4"/>
    <hyperlink ref="B15" r:id="rId5"/>
    <hyperlink ref="B16" r:id="rId6"/>
    <hyperlink ref="B31" r:id="rId7" display="JUEPPF@PCF"/>
    <hyperlink ref="B32" r:id="rId8" display="JUEPPO@PCF"/>
    <hyperlink ref="A136" r:id="rId9"/>
    <hyperlink ref="A103" r:id="rId10"/>
  </hyperlinks>
  <printOptions horizontalCentered="1"/>
  <pageMargins left="0.4" right="0.4" top="0.51" bottom="0.63" header="0.5" footer="0.5"/>
  <pageSetup scale="25" orientation="landscape" r:id="rId11"/>
  <headerFooter alignWithMargins="0">
    <oddFooter>&amp;L&amp;F, Scott Wilder</oddFooter>
  </headerFooter>
  <legacyDrawing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showGridLines="0" workbookViewId="0">
      <selection activeCell="I28" sqref="I28"/>
    </sheetView>
  </sheetViews>
  <sheetFormatPr defaultRowHeight="12.75" x14ac:dyDescent="0.2"/>
  <cols>
    <col min="1" max="1" width="30.28515625" customWidth="1"/>
    <col min="2" max="11" width="8.7109375" customWidth="1"/>
  </cols>
  <sheetData>
    <row r="1" spans="1:11" x14ac:dyDescent="0.2">
      <c r="A1" s="121" t="str">
        <f>'Master Sheet'!$A$2</f>
        <v>Scott Wilder; data based on Global Insight 1st Quarter 2017 utility cost forecast, released April 26, 2017.</v>
      </c>
    </row>
    <row r="2" spans="1:11" ht="13.5" thickBot="1" x14ac:dyDescent="0.25">
      <c r="A2" s="121"/>
    </row>
    <row r="3" spans="1:11" ht="17.25" thickTop="1" thickBot="1" x14ac:dyDescent="0.3">
      <c r="A3" s="52" t="str">
        <f>'Master Sheet'!$A$22</f>
        <v>Annual Percent Changes</v>
      </c>
      <c r="B3" s="122">
        <f>'Master Sheet'!AR6</f>
        <v>2012</v>
      </c>
      <c r="C3" s="122">
        <f>'Master Sheet'!AS6</f>
        <v>2013</v>
      </c>
      <c r="D3" s="122">
        <f>'Master Sheet'!AT6</f>
        <v>2014</v>
      </c>
      <c r="E3" s="122">
        <f>'Master Sheet'!AU6</f>
        <v>2015</v>
      </c>
      <c r="F3" s="122">
        <f>'Master Sheet'!AV6</f>
        <v>2016</v>
      </c>
      <c r="G3" s="122">
        <f>'Master Sheet'!AW6</f>
        <v>2017</v>
      </c>
      <c r="H3" s="122">
        <f>'Master Sheet'!AX6</f>
        <v>2018</v>
      </c>
      <c r="I3" s="122">
        <f>'Master Sheet'!AY6</f>
        <v>2019</v>
      </c>
      <c r="J3" s="122">
        <f>'Master Sheet'!AZ6</f>
        <v>2020</v>
      </c>
      <c r="K3" s="123">
        <f>'Master Sheet'!BA6</f>
        <v>2021</v>
      </c>
    </row>
    <row r="4" spans="1:11" ht="24.95" customHeight="1" thickTop="1" x14ac:dyDescent="0.25">
      <c r="A4" s="124" t="str">
        <f>'Master Sheet'!A24</f>
        <v>Shared Services</v>
      </c>
      <c r="B4" s="125">
        <f>'Master Sheet'!AR24</f>
        <v>2.0009539149125732E-2</v>
      </c>
      <c r="C4" s="125">
        <f>'Master Sheet'!AS24</f>
        <v>1.7871462077416966E-2</v>
      </c>
      <c r="D4" s="125">
        <f>'Master Sheet'!AT24</f>
        <v>1.7142988160359307E-2</v>
      </c>
      <c r="E4" s="125">
        <f>'Master Sheet'!AU24</f>
        <v>1.7438144370802044E-2</v>
      </c>
      <c r="F4" s="125">
        <f>'Master Sheet'!AV24</f>
        <v>1.6421267763056857E-2</v>
      </c>
      <c r="G4" s="125">
        <f>'Master Sheet'!AW24</f>
        <v>2.0191738818692739E-2</v>
      </c>
      <c r="H4" s="125">
        <f>'Master Sheet'!AX24</f>
        <v>2.4208162514237852E-2</v>
      </c>
      <c r="I4" s="125">
        <f>'Master Sheet'!AY24</f>
        <v>2.4605299371158074E-2</v>
      </c>
      <c r="J4" s="125">
        <f>'Master Sheet'!AZ24</f>
        <v>2.4795033085168283E-2</v>
      </c>
      <c r="K4" s="126">
        <f>'Master Sheet'!BA24</f>
        <v>2.445664154942051E-2</v>
      </c>
    </row>
    <row r="5" spans="1:11" ht="24.95" customHeight="1" x14ac:dyDescent="0.25">
      <c r="A5" s="124" t="str">
        <f>'Master Sheet'!A25</f>
        <v>Operations &amp; Maintenance</v>
      </c>
      <c r="B5" s="127"/>
      <c r="C5" s="127"/>
      <c r="D5" s="127"/>
      <c r="E5" s="127"/>
      <c r="F5" s="127"/>
      <c r="G5" s="127"/>
      <c r="H5" s="127"/>
      <c r="I5" s="127"/>
      <c r="J5" s="127"/>
      <c r="K5" s="128"/>
    </row>
    <row r="6" spans="1:11" ht="15" x14ac:dyDescent="0.2">
      <c r="A6" s="129" t="str">
        <f>'Master Sheet'!A26</f>
        <v>Labor O&amp;M Index</v>
      </c>
      <c r="B6" s="125">
        <f>'Master Sheet'!AR26</f>
        <v>1.9049729336495069E-2</v>
      </c>
      <c r="C6" s="125">
        <f>'Master Sheet'!AS26</f>
        <v>2.1828462981725583E-2</v>
      </c>
      <c r="D6" s="125">
        <f>'Master Sheet'!AT26</f>
        <v>2.136891303088051E-2</v>
      </c>
      <c r="E6" s="125">
        <f>'Master Sheet'!AU26</f>
        <v>2.2697830554136766E-2</v>
      </c>
      <c r="F6" s="125">
        <f>'Master Sheet'!AV26</f>
        <v>2.3755375413929469E-2</v>
      </c>
      <c r="G6" s="125">
        <f>'Master Sheet'!AW26</f>
        <v>2.5853063892856687E-2</v>
      </c>
      <c r="H6" s="125">
        <f>'Master Sheet'!AX26</f>
        <v>2.99789357968967E-2</v>
      </c>
      <c r="I6" s="125">
        <f>'Master Sheet'!AY26</f>
        <v>3.0096058315530083E-2</v>
      </c>
      <c r="J6" s="125">
        <f>'Master Sheet'!AZ26</f>
        <v>2.9807464373064807E-2</v>
      </c>
      <c r="K6" s="126">
        <f>'Master Sheet'!BA26</f>
        <v>2.9459872410399601E-2</v>
      </c>
    </row>
    <row r="7" spans="1:11" ht="15" x14ac:dyDescent="0.2">
      <c r="A7" s="129" t="str">
        <f>'Master Sheet'!A27</f>
        <v>Electric Nonlabor O&amp;M Index</v>
      </c>
      <c r="B7" s="125">
        <f>'Master Sheet'!AR27</f>
        <v>2.2895856794316494E-2</v>
      </c>
      <c r="C7" s="125">
        <f>'Master Sheet'!AS27</f>
        <v>1.1998883981165775E-2</v>
      </c>
      <c r="D7" s="125">
        <f>'Master Sheet'!AT27</f>
        <v>1.0077370175140876E-2</v>
      </c>
      <c r="E7" s="125">
        <f>'Master Sheet'!AU27</f>
        <v>-5.5741777815132565E-4</v>
      </c>
      <c r="F7" s="125">
        <f>'Master Sheet'!AV27</f>
        <v>8.5770345347135901E-4</v>
      </c>
      <c r="G7" s="125">
        <f>'Master Sheet'!AW27</f>
        <v>1.4368875498778078E-2</v>
      </c>
      <c r="H7" s="125">
        <f>'Master Sheet'!AX27</f>
        <v>1.6432661941105042E-2</v>
      </c>
      <c r="I7" s="125">
        <f>'Master Sheet'!AY27</f>
        <v>1.8962892951319921E-2</v>
      </c>
      <c r="J7" s="125">
        <f>'Master Sheet'!AZ27</f>
        <v>2.1414742932132746E-2</v>
      </c>
      <c r="K7" s="126">
        <f>'Master Sheet'!BA27</f>
        <v>2.0288785080004867E-2</v>
      </c>
    </row>
    <row r="8" spans="1:11" ht="15" x14ac:dyDescent="0.2">
      <c r="A8" s="129" t="str">
        <f>'Master Sheet'!A28</f>
        <v>Gas Nonlabor O&amp;M Index</v>
      </c>
      <c r="B8" s="125">
        <f>'Master Sheet'!AR28</f>
        <v>2.2762572232952527E-2</v>
      </c>
      <c r="C8" s="125">
        <f>'Master Sheet'!AS28</f>
        <v>1.6679502566647519E-2</v>
      </c>
      <c r="D8" s="125">
        <f>'Master Sheet'!AT28</f>
        <v>1.7112134035273341E-2</v>
      </c>
      <c r="E8" s="125">
        <f>'Master Sheet'!AU28</f>
        <v>-5.2768557433802155E-4</v>
      </c>
      <c r="F8" s="125">
        <f>'Master Sheet'!AV28</f>
        <v>6.3994463992695927E-3</v>
      </c>
      <c r="G8" s="125">
        <f>'Master Sheet'!AW28</f>
        <v>1.9922195307325197E-2</v>
      </c>
      <c r="H8" s="125">
        <f>'Master Sheet'!AX28</f>
        <v>1.7115399396887998E-2</v>
      </c>
      <c r="I8" s="125">
        <f>'Master Sheet'!AY28</f>
        <v>1.994869995955928E-2</v>
      </c>
      <c r="J8" s="125">
        <f>'Master Sheet'!AZ28</f>
        <v>2.2635365151917108E-2</v>
      </c>
      <c r="K8" s="126">
        <f>'Master Sheet'!BA28</f>
        <v>2.1248148328922412E-2</v>
      </c>
    </row>
    <row r="9" spans="1:11" ht="15" x14ac:dyDescent="0.2">
      <c r="A9" s="129" t="str">
        <f>'Master Sheet'!$A$29</f>
        <v>Post-Test-Year GEOMPI</v>
      </c>
      <c r="B9" s="125">
        <f>'Master Sheet'!AR29</f>
        <v>2.0640909655313733E-2</v>
      </c>
      <c r="C9" s="125">
        <f>'Master Sheet'!AS29</f>
        <v>1.8107541040032871E-2</v>
      </c>
      <c r="D9" s="125">
        <f>'Master Sheet'!AT29</f>
        <v>1.7253258279067429E-2</v>
      </c>
      <c r="E9" s="125">
        <f>'Master Sheet'!AU29</f>
        <v>1.3097003221814063E-2</v>
      </c>
      <c r="F9" s="125">
        <f>'Master Sheet'!AV29</f>
        <v>1.4873125280215671E-2</v>
      </c>
      <c r="G9" s="125">
        <f>'Master Sheet'!AW29</f>
        <v>2.1677278241480247E-2</v>
      </c>
      <c r="H9" s="125">
        <f>'Master Sheet'!AX29</f>
        <v>2.4618111192306946E-2</v>
      </c>
      <c r="I9" s="125">
        <f>'Master Sheet'!AY29</f>
        <v>2.5758421859177316E-2</v>
      </c>
      <c r="J9" s="125">
        <f>'Master Sheet'!AZ29</f>
        <v>2.6596169067228503E-2</v>
      </c>
      <c r="K9" s="126">
        <f>'Master Sheet'!BA29</f>
        <v>2.5938399452928085E-2</v>
      </c>
    </row>
    <row r="10" spans="1:11" ht="24.95" customHeight="1" x14ac:dyDescent="0.25">
      <c r="A10" s="124" t="str">
        <f>'Master Sheet'!A30</f>
        <v>Capital-Related</v>
      </c>
      <c r="B10" s="130"/>
      <c r="C10" s="130"/>
      <c r="D10" s="130"/>
      <c r="E10" s="130"/>
      <c r="F10" s="130"/>
      <c r="G10" s="130"/>
      <c r="H10" s="130"/>
      <c r="I10" s="130"/>
      <c r="J10" s="130"/>
      <c r="K10" s="131"/>
    </row>
    <row r="11" spans="1:11" ht="15" x14ac:dyDescent="0.2">
      <c r="A11" s="132" t="str">
        <f>'Master Sheet'!A31</f>
        <v>Steam Production Plant</v>
      </c>
      <c r="B11" s="125">
        <f>'Master Sheet'!AR31</f>
        <v>3.3360455655004007E-2</v>
      </c>
      <c r="C11" s="125">
        <f>'Master Sheet'!AS31</f>
        <v>1.3779527559055094E-2</v>
      </c>
      <c r="D11" s="125">
        <f>'Master Sheet'!AT31</f>
        <v>1.4368932038834936E-2</v>
      </c>
      <c r="E11" s="125">
        <f>'Master Sheet'!AU31</f>
        <v>4.5558958652373693E-2</v>
      </c>
      <c r="F11" s="125">
        <f>'Master Sheet'!AV31</f>
        <v>2.9051190040278341E-2</v>
      </c>
      <c r="G11" s="125">
        <f>'Master Sheet'!AW31</f>
        <v>2.5968826249703536E-2</v>
      </c>
      <c r="H11" s="125">
        <f>'Master Sheet'!AX31</f>
        <v>2.8127713885382155E-2</v>
      </c>
      <c r="I11" s="125">
        <f>'Master Sheet'!AY31</f>
        <v>2.2016034698443043E-2</v>
      </c>
      <c r="J11" s="125">
        <f>'Master Sheet'!AZ31</f>
        <v>2.1552464512823999E-2</v>
      </c>
      <c r="K11" s="126">
        <f>'Master Sheet'!BA31</f>
        <v>2.1009096269084537E-2</v>
      </c>
    </row>
    <row r="12" spans="1:11" ht="15" x14ac:dyDescent="0.2">
      <c r="A12" s="132" t="str">
        <f>'Master Sheet'!A32</f>
        <v>Other Production Plant</v>
      </c>
      <c r="B12" s="125">
        <f>'Master Sheet'!AR32</f>
        <v>7.4123000146778306E-2</v>
      </c>
      <c r="C12" s="125">
        <f>'Master Sheet'!AS32</f>
        <v>3.1019404208800339E-2</v>
      </c>
      <c r="D12" s="125">
        <f>'Master Sheet'!AT32</f>
        <v>3.3797216699801069E-2</v>
      </c>
      <c r="E12" s="125">
        <f>'Master Sheet'!AU32</f>
        <v>3.0128205128205243E-2</v>
      </c>
      <c r="F12" s="125">
        <f>'Master Sheet'!AV32</f>
        <v>3.6583198506533909E-2</v>
      </c>
      <c r="G12" s="125">
        <f>'Master Sheet'!AW32</f>
        <v>3.6202539913213538E-2</v>
      </c>
      <c r="H12" s="125">
        <f>'Master Sheet'!AX32</f>
        <v>2.5239167021513964E-2</v>
      </c>
      <c r="I12" s="125">
        <f>'Master Sheet'!AY32</f>
        <v>2.4919586257293957E-2</v>
      </c>
      <c r="J12" s="125">
        <f>'Master Sheet'!AZ32</f>
        <v>2.6047445984290984E-2</v>
      </c>
      <c r="K12" s="126">
        <f>'Master Sheet'!BA32</f>
        <v>2.4980720076139606E-2</v>
      </c>
    </row>
    <row r="13" spans="1:11" ht="15" x14ac:dyDescent="0.2">
      <c r="A13" s="132" t="str">
        <f>'Master Sheet'!A33</f>
        <v>Electric Distribution Plant</v>
      </c>
      <c r="B13" s="125">
        <f>'Master Sheet'!AR33</f>
        <v>3.459119496855334E-2</v>
      </c>
      <c r="C13" s="125">
        <f>'Master Sheet'!AS33</f>
        <v>3.6094224924012153E-2</v>
      </c>
      <c r="D13" s="125">
        <f>'Master Sheet'!AT33</f>
        <v>3.0803080308030806E-2</v>
      </c>
      <c r="E13" s="125">
        <f>'Master Sheet'!AU33</f>
        <v>2.4190679473496957E-2</v>
      </c>
      <c r="F13" s="125">
        <f>'Master Sheet'!AV33</f>
        <v>1.3909135116359828E-2</v>
      </c>
      <c r="G13" s="125">
        <f>'Master Sheet'!AW33</f>
        <v>1.9952968169994145E-2</v>
      </c>
      <c r="H13" s="125">
        <f>'Master Sheet'!AX33</f>
        <v>2.4188321720975736E-2</v>
      </c>
      <c r="I13" s="125">
        <f>'Master Sheet'!AY33</f>
        <v>2.8701635350445454E-2</v>
      </c>
      <c r="J13" s="125">
        <f>'Master Sheet'!AZ33</f>
        <v>2.9954760605600983E-2</v>
      </c>
      <c r="K13" s="126">
        <f>'Master Sheet'!BA33</f>
        <v>3.0296153283299931E-2</v>
      </c>
    </row>
    <row r="14" spans="1:11" ht="15" x14ac:dyDescent="0.2">
      <c r="A14" s="132" t="s">
        <v>61</v>
      </c>
      <c r="B14" s="125">
        <f>'Master Sheet'!AR34</f>
        <v>3.7557309809903794E-2</v>
      </c>
      <c r="C14" s="125">
        <f>'Master Sheet'!AS34</f>
        <v>3.3842084207236445E-2</v>
      </c>
      <c r="D14" s="125">
        <f>'Master Sheet'!AT34</f>
        <v>2.9711029206075157E-2</v>
      </c>
      <c r="E14" s="125">
        <f>'Master Sheet'!AU34</f>
        <v>2.6374422003745845E-2</v>
      </c>
      <c r="F14" s="125">
        <f>'Master Sheet'!AV34</f>
        <v>1.697146760582835E-2</v>
      </c>
      <c r="G14" s="125">
        <f>'Master Sheet'!AW34</f>
        <v>2.1785413044421276E-2</v>
      </c>
      <c r="H14" s="125">
        <f>'Master Sheet'!AX34</f>
        <v>2.4601565933956238E-2</v>
      </c>
      <c r="I14" s="125">
        <f>'Master Sheet'!AY34</f>
        <v>2.7831405428829115E-2</v>
      </c>
      <c r="J14" s="125">
        <f>'Master Sheet'!AZ34</f>
        <v>2.8936585126319025E-2</v>
      </c>
      <c r="K14" s="126">
        <f>'Master Sheet'!BA34</f>
        <v>2.9094502236521214E-2</v>
      </c>
    </row>
    <row r="15" spans="1:11" ht="15" x14ac:dyDescent="0.2">
      <c r="A15" s="132" t="str">
        <f>'Master Sheet'!A35</f>
        <v>Total Gas Plant</v>
      </c>
      <c r="B15" s="125">
        <f>'Master Sheet'!AR35</f>
        <v>7.9253112033194961E-2</v>
      </c>
      <c r="C15" s="125">
        <f>'Master Sheet'!AS35</f>
        <v>-5.8310906061769252E-3</v>
      </c>
      <c r="D15" s="125">
        <f>'Master Sheet'!AT35</f>
        <v>1.0957138253303134E-2</v>
      </c>
      <c r="E15" s="125">
        <f>'Master Sheet'!AU35</f>
        <v>-1.4026139623844358E-2</v>
      </c>
      <c r="F15" s="125">
        <f>'Master Sheet'!AV35</f>
        <v>-7.5096023278370394E-3</v>
      </c>
      <c r="G15" s="125">
        <f>'Master Sheet'!AW35</f>
        <v>3.6223136774161224E-2</v>
      </c>
      <c r="H15" s="125">
        <f>'Master Sheet'!AX35</f>
        <v>3.2290531792570354E-2</v>
      </c>
      <c r="I15" s="125">
        <f>'Master Sheet'!AY35</f>
        <v>2.9719904906829075E-2</v>
      </c>
      <c r="J15" s="125">
        <f>'Master Sheet'!AZ35</f>
        <v>2.7662104798555909E-2</v>
      </c>
      <c r="K15" s="126">
        <f>'Master Sheet'!BA35</f>
        <v>2.3686137781163685E-2</v>
      </c>
    </row>
    <row r="16" spans="1:11" ht="15" x14ac:dyDescent="0.2">
      <c r="A16" s="132" t="str">
        <f>'Master Sheet'!A36</f>
        <v>Combined Cyle Plant</v>
      </c>
      <c r="B16" s="125">
        <f>'Master Sheet'!AR36</f>
        <v>4.550007980790749E-2</v>
      </c>
      <c r="C16" s="125">
        <f>'Master Sheet'!AS36</f>
        <v>1.9054352551679088E-2</v>
      </c>
      <c r="D16" s="125">
        <f>'Master Sheet'!AT36</f>
        <v>2.0383131811232191E-2</v>
      </c>
      <c r="E16" s="125">
        <f>'Master Sheet'!AU36</f>
        <v>4.0719435029270779E-2</v>
      </c>
      <c r="F16" s="125">
        <f>'Master Sheet'!AV36</f>
        <v>3.1389402082052209E-2</v>
      </c>
      <c r="G16" s="125">
        <f>'Master Sheet'!AW36</f>
        <v>2.9161744912718612E-2</v>
      </c>
      <c r="H16" s="125">
        <f>'Master Sheet'!AX36</f>
        <v>2.7220321710265116E-2</v>
      </c>
      <c r="I16" s="125">
        <f>'Master Sheet'!AY36</f>
        <v>2.2926381227544201E-2</v>
      </c>
      <c r="J16" s="125">
        <f>'Master Sheet'!AZ36</f>
        <v>2.2964515951819475E-2</v>
      </c>
      <c r="K16" s="126">
        <f>'Master Sheet'!BA36</f>
        <v>2.2260500420652862E-2</v>
      </c>
    </row>
    <row r="17" spans="1:11" ht="15.75" thickBot="1" x14ac:dyDescent="0.25">
      <c r="A17" s="133" t="str">
        <f>'Master Sheet'!A37</f>
        <v>Common Plant</v>
      </c>
      <c r="B17" s="134">
        <f>'Master Sheet'!AR37</f>
        <v>4.3547482228830869E-2</v>
      </c>
      <c r="C17" s="134">
        <f>'Master Sheet'!AS37</f>
        <v>2.2298008352028775E-2</v>
      </c>
      <c r="D17" s="134">
        <f>'Master Sheet'!AT37</f>
        <v>2.3764326830180149E-2</v>
      </c>
      <c r="E17" s="134">
        <f>'Master Sheet'!AU37</f>
        <v>1.3597722992277683E-2</v>
      </c>
      <c r="F17" s="134">
        <f>'Master Sheet'!AV37</f>
        <v>9.3063058621494221E-3</v>
      </c>
      <c r="G17" s="134">
        <f>'Master Sheet'!AW37</f>
        <v>2.4845409038231514E-2</v>
      </c>
      <c r="H17" s="134">
        <f>'Master Sheet'!AX37</f>
        <v>2.5878257380507197E-2</v>
      </c>
      <c r="I17" s="134">
        <f>'Master Sheet'!AY37</f>
        <v>2.8088185386309306E-2</v>
      </c>
      <c r="J17" s="134">
        <f>'Master Sheet'!AZ37</f>
        <v>2.8751257765908589E-2</v>
      </c>
      <c r="K17" s="135">
        <f>'Master Sheet'!BA37</f>
        <v>2.782720634539948E-2</v>
      </c>
    </row>
    <row r="18" spans="1:11" ht="13.5" thickTop="1" x14ac:dyDescent="0.2"/>
  </sheetData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showGridLines="0" workbookViewId="0">
      <selection activeCell="B17" sqref="B17"/>
    </sheetView>
  </sheetViews>
  <sheetFormatPr defaultRowHeight="12.75" x14ac:dyDescent="0.2"/>
  <cols>
    <col min="1" max="1" width="30.42578125" customWidth="1"/>
    <col min="2" max="11" width="8.7109375" customWidth="1"/>
  </cols>
  <sheetData>
    <row r="1" spans="1:11" x14ac:dyDescent="0.2">
      <c r="A1" s="121" t="str">
        <f>'Master Sheet'!$A$2</f>
        <v>Scott Wilder; data based on Global Insight 1st Quarter 2017 utility cost forecast, released April 26, 2017.</v>
      </c>
    </row>
    <row r="2" spans="1:11" ht="13.5" thickBot="1" x14ac:dyDescent="0.25">
      <c r="A2" s="121"/>
    </row>
    <row r="3" spans="1:11" ht="17.25" thickTop="1" thickBot="1" x14ac:dyDescent="0.3">
      <c r="A3" s="52" t="str">
        <f>'Master Sheet'!$A$22</f>
        <v>Annual Percent Changes</v>
      </c>
      <c r="B3" s="122">
        <f>'Master Sheet'!AR40</f>
        <v>2012</v>
      </c>
      <c r="C3" s="122">
        <f>'Master Sheet'!AS40</f>
        <v>2013</v>
      </c>
      <c r="D3" s="122">
        <f>'Master Sheet'!AT40</f>
        <v>2014</v>
      </c>
      <c r="E3" s="122">
        <f>'Master Sheet'!AU40</f>
        <v>2015</v>
      </c>
      <c r="F3" s="122">
        <f>'Master Sheet'!AV40</f>
        <v>2016</v>
      </c>
      <c r="G3" s="122">
        <f>'Master Sheet'!AW40</f>
        <v>2017</v>
      </c>
      <c r="H3" s="122">
        <f>'Master Sheet'!AX40</f>
        <v>2018</v>
      </c>
      <c r="I3" s="122">
        <f>'Master Sheet'!AY40</f>
        <v>2019</v>
      </c>
      <c r="J3" s="122">
        <f>'Master Sheet'!AZ40</f>
        <v>2020</v>
      </c>
      <c r="K3" s="123">
        <f>'Master Sheet'!BA40</f>
        <v>2021</v>
      </c>
    </row>
    <row r="4" spans="1:11" ht="24.95" customHeight="1" thickTop="1" x14ac:dyDescent="0.25">
      <c r="A4" s="124" t="str">
        <f>'Master Sheet'!A51</f>
        <v>Shared Services</v>
      </c>
      <c r="B4" s="125">
        <f>'Master Sheet'!AR51</f>
        <v>1.9996549242205619E-2</v>
      </c>
      <c r="C4" s="125">
        <f>'Master Sheet'!AS51</f>
        <v>1.9114084172823453E-2</v>
      </c>
      <c r="D4" s="125">
        <f>'Master Sheet'!AT51</f>
        <v>1.7503672374727941E-2</v>
      </c>
      <c r="E4" s="125">
        <f>'Master Sheet'!AU51</f>
        <v>9.6261581004488672E-3</v>
      </c>
      <c r="F4" s="125">
        <f>'Master Sheet'!AV51</f>
        <v>1.2524853739768194E-2</v>
      </c>
      <c r="G4" s="125">
        <f>'Master Sheet'!AW51</f>
        <v>2.2264984458023163E-2</v>
      </c>
      <c r="H4" s="125">
        <f>'Master Sheet'!AX51</f>
        <v>2.152039772627079E-2</v>
      </c>
      <c r="I4" s="125">
        <f>'Master Sheet'!AY51</f>
        <v>2.4208837549890339E-2</v>
      </c>
      <c r="J4" s="125">
        <f>'Master Sheet'!AZ51</f>
        <v>2.5471596436706712E-2</v>
      </c>
      <c r="K4" s="126">
        <f>'Master Sheet'!BA51</f>
        <v>2.4244394761074206E-2</v>
      </c>
    </row>
    <row r="5" spans="1:11" ht="24.95" customHeight="1" x14ac:dyDescent="0.25">
      <c r="A5" s="124" t="str">
        <f>'Master Sheet'!A52</f>
        <v>Operations &amp; Maintenance</v>
      </c>
      <c r="B5" s="125"/>
      <c r="C5" s="125"/>
      <c r="D5" s="125"/>
      <c r="E5" s="125"/>
      <c r="F5" s="125"/>
      <c r="G5" s="125"/>
      <c r="H5" s="125"/>
      <c r="I5" s="125"/>
      <c r="J5" s="125"/>
      <c r="K5" s="126"/>
    </row>
    <row r="6" spans="1:11" ht="15" x14ac:dyDescent="0.2">
      <c r="A6" s="129" t="str">
        <f>'Master Sheet'!A53</f>
        <v>Labor O&amp;M Index</v>
      </c>
      <c r="B6" s="125">
        <f>'Master Sheet'!AR53</f>
        <v>2.253531324198077E-2</v>
      </c>
      <c r="C6" s="125">
        <f>'Master Sheet'!AS53</f>
        <v>2.4102085712685462E-2</v>
      </c>
      <c r="D6" s="125">
        <f>'Master Sheet'!AT53</f>
        <v>2.2592638623555983E-2</v>
      </c>
      <c r="E6" s="125">
        <f>'Master Sheet'!AU53</f>
        <v>2.3519809900488298E-2</v>
      </c>
      <c r="F6" s="125">
        <f>'Master Sheet'!AV53</f>
        <v>2.4533394774173267E-2</v>
      </c>
      <c r="G6" s="125">
        <f>'Master Sheet'!AW53</f>
        <v>2.5982844881598188E-2</v>
      </c>
      <c r="H6" s="125">
        <f>'Master Sheet'!AX53</f>
        <v>2.9420889870890532E-2</v>
      </c>
      <c r="I6" s="125">
        <f>'Master Sheet'!AY53</f>
        <v>3.145915214160877E-2</v>
      </c>
      <c r="J6" s="125">
        <f>'Master Sheet'!AZ53</f>
        <v>3.0425133528881876E-2</v>
      </c>
      <c r="K6" s="126">
        <f>'Master Sheet'!BA53</f>
        <v>2.959361102910596E-2</v>
      </c>
    </row>
    <row r="7" spans="1:11" ht="15" x14ac:dyDescent="0.2">
      <c r="A7" s="129" t="str">
        <f>'Master Sheet'!A54</f>
        <v>Gas Nonlabor O&amp;M Index</v>
      </c>
      <c r="B7" s="125">
        <f>'Master Sheet'!AR54</f>
        <v>1.991013832548072E-2</v>
      </c>
      <c r="C7" s="125">
        <f>'Master Sheet'!AS54</f>
        <v>1.6257816014035198E-2</v>
      </c>
      <c r="D7" s="125">
        <f>'Master Sheet'!AT54</f>
        <v>1.5737402218875207E-2</v>
      </c>
      <c r="E7" s="125">
        <f>'Master Sheet'!AU54</f>
        <v>-5.8028028810926946E-3</v>
      </c>
      <c r="F7" s="125">
        <f>'Master Sheet'!AV54</f>
        <v>2.5572532221533884E-3</v>
      </c>
      <c r="G7" s="125">
        <f>'Master Sheet'!AW54</f>
        <v>2.0407409556592482E-2</v>
      </c>
      <c r="H7" s="125">
        <f>'Master Sheet'!AX54</f>
        <v>1.4768968117625736E-2</v>
      </c>
      <c r="I7" s="125">
        <f>'Master Sheet'!AY54</f>
        <v>1.8664946053743359E-2</v>
      </c>
      <c r="J7" s="125">
        <f>'Master Sheet'!AZ54</f>
        <v>2.2400880732638573E-2</v>
      </c>
      <c r="K7" s="126">
        <f>'Master Sheet'!BA54</f>
        <v>2.0540578083462657E-2</v>
      </c>
    </row>
    <row r="8" spans="1:11" s="142" customFormat="1" ht="15" x14ac:dyDescent="0.2">
      <c r="A8" s="129" t="str">
        <f>'Master Sheet'!$A$55</f>
        <v>Post-Test-Year GOMPI</v>
      </c>
      <c r="B8" s="125">
        <f>'Master Sheet'!AR55</f>
        <v>2.1356361177070182E-2</v>
      </c>
      <c r="C8" s="125">
        <f>'Master Sheet'!AS55</f>
        <v>2.0584254246204026E-2</v>
      </c>
      <c r="D8" s="125">
        <f>'Master Sheet'!AT55</f>
        <v>1.9531380267989062E-2</v>
      </c>
      <c r="E8" s="125">
        <f>'Master Sheet'!AU55</f>
        <v>1.0474299965660849E-2</v>
      </c>
      <c r="F8" s="125">
        <f>'Master Sheet'!AV55</f>
        <v>1.4913792852983665E-2</v>
      </c>
      <c r="G8" s="125">
        <f>'Master Sheet'!AW55</f>
        <v>2.3572026647065591E-2</v>
      </c>
      <c r="H8" s="125">
        <f>'Master Sheet'!AX55</f>
        <v>2.3104986586413245E-2</v>
      </c>
      <c r="I8" s="125">
        <f>'Master Sheet'!AY55</f>
        <v>2.598897741254147E-2</v>
      </c>
      <c r="J8" s="125">
        <f>'Master Sheet'!AZ55</f>
        <v>2.7018847402379143E-2</v>
      </c>
      <c r="K8" s="126">
        <f>'Master Sheet'!BA55</f>
        <v>2.5767888877663347E-2</v>
      </c>
    </row>
    <row r="9" spans="1:11" ht="24.95" customHeight="1" x14ac:dyDescent="0.25">
      <c r="A9" s="124" t="str">
        <f>'Master Sheet'!$A$47</f>
        <v>Capital-Related</v>
      </c>
      <c r="B9" s="143"/>
      <c r="C9" s="143"/>
      <c r="D9" s="143"/>
      <c r="E9" s="143"/>
      <c r="F9" s="143"/>
      <c r="G9" s="143"/>
      <c r="H9" s="143"/>
      <c r="I9" s="143"/>
      <c r="J9" s="143"/>
      <c r="K9" s="144"/>
    </row>
    <row r="10" spans="1:11" ht="15.75" thickBot="1" x14ac:dyDescent="0.25">
      <c r="A10" s="133" t="str">
        <f>'Master Sheet'!$A$57</f>
        <v>Total Gas Plant</v>
      </c>
      <c r="B10" s="134">
        <f>'Master Sheet'!AR57</f>
        <v>7.9253112033194961E-2</v>
      </c>
      <c r="C10" s="134">
        <f>'Master Sheet'!AS57</f>
        <v>-5.8310906061769252E-3</v>
      </c>
      <c r="D10" s="134">
        <f>'Master Sheet'!AT57</f>
        <v>1.0957138253303134E-2</v>
      </c>
      <c r="E10" s="134">
        <f>'Master Sheet'!AU57</f>
        <v>-1.4026139623844358E-2</v>
      </c>
      <c r="F10" s="134">
        <f>'Master Sheet'!AV57</f>
        <v>-7.5096023278370394E-3</v>
      </c>
      <c r="G10" s="134">
        <f>'Master Sheet'!AW57</f>
        <v>3.6223136774161224E-2</v>
      </c>
      <c r="H10" s="134">
        <f>'Master Sheet'!AX57</f>
        <v>3.2290531792570354E-2</v>
      </c>
      <c r="I10" s="134">
        <f>'Master Sheet'!AY57</f>
        <v>2.9719904906829075E-2</v>
      </c>
      <c r="J10" s="134">
        <f>'Master Sheet'!AZ57</f>
        <v>2.7662104798555909E-2</v>
      </c>
      <c r="K10" s="135">
        <f>'Master Sheet'!BA57</f>
        <v>2.3686137781163685E-2</v>
      </c>
    </row>
    <row r="11" spans="1:11" ht="13.5" thickTop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Master Sheet</vt:lpstr>
      <vt:lpstr>Table SDG&amp;E SRW-2</vt:lpstr>
      <vt:lpstr>Table SCG-SRW-2</vt:lpstr>
      <vt:lpstr>'Master Sheet'!Print_Area</vt:lpstr>
    </vt:vector>
  </TitlesOfParts>
  <Company>Sempra Energy Utilities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tp3sxw</dc:creator>
  <cp:lastModifiedBy>Saxe, William</cp:lastModifiedBy>
  <cp:lastPrinted>2014-09-15T21:02:37Z</cp:lastPrinted>
  <dcterms:created xsi:type="dcterms:W3CDTF">2009-05-06T22:06:23Z</dcterms:created>
  <dcterms:modified xsi:type="dcterms:W3CDTF">2017-06-08T17:13:17Z</dcterms:modified>
</cp:coreProperties>
</file>